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9ed90d903c67e1/Escritorio/PROYECTO BENLUN/CLASES JOEL BENITEZ 2023/5.0 FINIQUITO Y LIQUIDACIONES/"/>
    </mc:Choice>
  </mc:AlternateContent>
  <xr:revisionPtr revIDLastSave="40" documentId="11_F240046D0B71A459555191FF10EB38E00820AB8D" xr6:coauthVersionLast="47" xr6:coauthVersionMax="47" xr10:uidLastSave="{DC6B1A1E-03A8-4276-AF8F-9F67A759C734}"/>
  <bookViews>
    <workbookView xWindow="-120" yWindow="-120" windowWidth="20730" windowHeight="11160" xr2:uid="{00000000-000D-0000-FFFF-FFFF00000000}"/>
  </bookViews>
  <sheets>
    <sheet name="DATOS" sheetId="4" r:id="rId1"/>
    <sheet name="TABLAS" sheetId="3" r:id="rId2"/>
    <sheet name="FINIQUITO" sheetId="1" r:id="rId3"/>
    <sheet name="FINIQUITO + INDEMNIZACION" sheetId="17" r:id="rId4"/>
    <sheet name="ISR INDEMNIZACION" sheetId="7" r:id="rId5"/>
    <sheet name="ISR FINIQUITO" sheetId="8" r:id="rId6"/>
    <sheet name="P90" sheetId="12" r:id="rId7"/>
  </sheets>
  <externalReferences>
    <externalReference r:id="rId8"/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B20" i="3" s="1"/>
  <c r="M10" i="17" l="1"/>
  <c r="K8" i="17"/>
  <c r="C39" i="17"/>
  <c r="C38" i="17"/>
  <c r="C37" i="17"/>
  <c r="C33" i="17"/>
  <c r="C29" i="17"/>
  <c r="M28" i="17"/>
  <c r="C28" i="17"/>
  <c r="C27" i="17"/>
  <c r="C26" i="17"/>
  <c r="C25" i="17"/>
  <c r="C24" i="17"/>
  <c r="C23" i="17"/>
  <c r="C22" i="17"/>
  <c r="P21" i="17"/>
  <c r="C20" i="17"/>
  <c r="J19" i="17"/>
  <c r="C19" i="17"/>
  <c r="C18" i="17"/>
  <c r="M11" i="17"/>
  <c r="E9" i="17"/>
  <c r="Q8" i="17"/>
  <c r="O6" i="17"/>
  <c r="G6" i="17"/>
  <c r="A51" i="17" s="1"/>
  <c r="C6" i="17"/>
  <c r="N5" i="17"/>
  <c r="C33" i="3" l="1"/>
  <c r="M26" i="17" s="1"/>
  <c r="B37" i="3"/>
  <c r="C53" i="3"/>
  <c r="M33" i="17" s="1"/>
  <c r="C34" i="1"/>
  <c r="C33" i="1"/>
  <c r="C29" i="1"/>
  <c r="C25" i="1"/>
  <c r="C24" i="1"/>
  <c r="C23" i="1"/>
  <c r="C22" i="1"/>
  <c r="C21" i="1"/>
  <c r="C20" i="1"/>
  <c r="C19" i="1"/>
  <c r="C18" i="1"/>
  <c r="C17" i="1"/>
  <c r="M24" i="1"/>
  <c r="N5" i="1"/>
  <c r="E20" i="4"/>
  <c r="C34" i="3" s="1"/>
  <c r="M27" i="17" s="1"/>
  <c r="Q8" i="1"/>
  <c r="C6" i="1"/>
  <c r="O6" i="1" l="1"/>
  <c r="M10" i="1"/>
  <c r="E9" i="1"/>
  <c r="M11" i="1"/>
  <c r="G6" i="1"/>
  <c r="K8" i="1"/>
  <c r="M23" i="1"/>
  <c r="E34" i="3"/>
  <c r="D34" i="3" s="1"/>
  <c r="E33" i="3"/>
  <c r="D33" i="3" s="1"/>
  <c r="C37" i="3"/>
  <c r="M22" i="1"/>
  <c r="G37" i="4"/>
  <c r="H37" i="4" s="1"/>
  <c r="E2" i="4" l="1"/>
  <c r="B14" i="3"/>
  <c r="E10" i="17" s="1"/>
  <c r="A46" i="1"/>
  <c r="H27" i="17"/>
  <c r="B8" i="3"/>
  <c r="B9" i="3" s="1"/>
  <c r="D37" i="3"/>
  <c r="C38" i="3"/>
  <c r="D38" i="3" s="1"/>
  <c r="C39" i="3"/>
  <c r="D39" i="3" s="1"/>
  <c r="C40" i="3"/>
  <c r="D40" i="3" s="1"/>
  <c r="B32" i="3"/>
  <c r="J25" i="17" s="1"/>
  <c r="B28" i="3"/>
  <c r="C28" i="3" s="1"/>
  <c r="C36" i="3"/>
  <c r="M29" i="17" s="1"/>
  <c r="B11" i="3"/>
  <c r="E35" i="3" s="1"/>
  <c r="D35" i="3" s="1"/>
  <c r="C58" i="3"/>
  <c r="A58" i="3"/>
  <c r="C57" i="3"/>
  <c r="A57" i="3"/>
  <c r="C56" i="3"/>
  <c r="M36" i="17" s="1"/>
  <c r="A56" i="3"/>
  <c r="C36" i="17" s="1"/>
  <c r="A55" i="3"/>
  <c r="C35" i="17" s="1"/>
  <c r="A54" i="3"/>
  <c r="C34" i="17" s="1"/>
  <c r="C59" i="3"/>
  <c r="M37" i="17" s="1"/>
  <c r="G1" i="4"/>
  <c r="E1" i="3"/>
  <c r="C55" i="3"/>
  <c r="M35" i="17" s="1"/>
  <c r="C54" i="3"/>
  <c r="M34" i="17" s="1"/>
  <c r="B13" i="3"/>
  <c r="B12" i="3"/>
  <c r="B10" i="3"/>
  <c r="C31" i="1" l="1"/>
  <c r="C30" i="1"/>
  <c r="M30" i="1"/>
  <c r="M33" i="1"/>
  <c r="M32" i="1"/>
  <c r="J21" i="1"/>
  <c r="E10" i="1"/>
  <c r="M25" i="1"/>
  <c r="M31" i="1"/>
  <c r="C32" i="1"/>
  <c r="J17" i="1"/>
  <c r="H23" i="1"/>
  <c r="D36" i="3"/>
  <c r="B35" i="3"/>
  <c r="H28" i="17" s="1"/>
  <c r="B18" i="3"/>
  <c r="B29" i="3"/>
  <c r="J22" i="17" s="1"/>
  <c r="M29" i="1"/>
  <c r="B17" i="3"/>
  <c r="B19" i="3" s="1"/>
  <c r="B16" i="3"/>
  <c r="B45" i="3" s="1"/>
  <c r="J18" i="17" s="1"/>
  <c r="B15" i="3"/>
  <c r="D5" i="7"/>
  <c r="D6" i="7" s="1"/>
  <c r="D22" i="7" s="1"/>
  <c r="D23" i="7" s="1"/>
  <c r="D24" i="7" s="1"/>
  <c r="C46" i="3"/>
  <c r="N19" i="17" s="1"/>
  <c r="C32" i="3"/>
  <c r="M25" i="17" s="1"/>
  <c r="B30" i="3" l="1"/>
  <c r="B31" i="3" s="1"/>
  <c r="J24" i="17" s="1"/>
  <c r="C29" i="3"/>
  <c r="M22" i="17" s="1"/>
  <c r="M17" i="1"/>
  <c r="J18" i="1"/>
  <c r="M21" i="1"/>
  <c r="D28" i="3"/>
  <c r="E32" i="3"/>
  <c r="H24" i="1"/>
  <c r="C45" i="3"/>
  <c r="N18" i="17" s="1"/>
  <c r="B47" i="3"/>
  <c r="J20" i="17" s="1"/>
  <c r="D14" i="7"/>
  <c r="D10" i="7"/>
  <c r="D12" i="7" s="1"/>
  <c r="D18" i="7"/>
  <c r="J19" i="1" l="1"/>
  <c r="C30" i="3"/>
  <c r="C31" i="3" s="1"/>
  <c r="M24" i="17" s="1"/>
  <c r="J23" i="17"/>
  <c r="M23" i="17"/>
  <c r="C47" i="3"/>
  <c r="N20" i="17" s="1"/>
  <c r="M21" i="17" s="1"/>
  <c r="M19" i="1"/>
  <c r="M18" i="1"/>
  <c r="J20" i="1"/>
  <c r="D32" i="3"/>
  <c r="E29" i="3"/>
  <c r="D16" i="7"/>
  <c r="D20" i="7" s="1"/>
  <c r="D26" i="7" s="1"/>
  <c r="D27" i="7" s="1"/>
  <c r="D30" i="3" l="1"/>
  <c r="M20" i="1"/>
  <c r="D29" i="3"/>
  <c r="C41" i="3"/>
  <c r="M30" i="17" s="1"/>
  <c r="C48" i="3"/>
  <c r="E48" i="3" s="1"/>
  <c r="E31" i="3"/>
  <c r="D31" i="3" s="1"/>
  <c r="M26" i="1" l="1"/>
  <c r="D48" i="3"/>
  <c r="E41" i="3"/>
  <c r="D41" i="3"/>
  <c r="D28" i="7" l="1"/>
  <c r="B21" i="3" s="1"/>
  <c r="C61" i="3" s="1"/>
  <c r="M39" i="17" s="1"/>
  <c r="D6" i="8"/>
  <c r="D18" i="8" l="1"/>
  <c r="D14" i="8"/>
  <c r="D10" i="8"/>
  <c r="D12" i="8" s="1"/>
  <c r="D16" i="8" l="1"/>
  <c r="D20" i="8" s="1"/>
  <c r="D22" i="8" l="1"/>
  <c r="B22" i="3" s="1"/>
  <c r="C60" i="3" s="1"/>
  <c r="M38" i="17" s="1"/>
  <c r="M40" i="17" s="1"/>
  <c r="M42" i="17" s="1"/>
  <c r="C62" i="3" l="1"/>
  <c r="C64" i="3" s="1"/>
  <c r="M34" i="1"/>
  <c r="D23" i="8"/>
  <c r="M35" i="1" l="1"/>
  <c r="M37" i="1" s="1"/>
</calcChain>
</file>

<file path=xl/sharedStrings.xml><?xml version="1.0" encoding="utf-8"?>
<sst xmlns="http://schemas.openxmlformats.org/spreadsheetml/2006/main" count="257" uniqueCount="174">
  <si>
    <t>Datos Generales</t>
  </si>
  <si>
    <t>Número</t>
  </si>
  <si>
    <t>Nombre</t>
  </si>
  <si>
    <t>RFC:</t>
  </si>
  <si>
    <t>Fecha de Ingreso:</t>
  </si>
  <si>
    <t>Fecha de Terminación</t>
  </si>
  <si>
    <t>Salario Diario</t>
  </si>
  <si>
    <t>Salario Diario Integrado</t>
  </si>
  <si>
    <t>Dato</t>
  </si>
  <si>
    <t>Importe</t>
  </si>
  <si>
    <t>PERCEPCIONES:</t>
  </si>
  <si>
    <t>Proporción Aguinaldo (Días)</t>
  </si>
  <si>
    <t>Proporción Vacaciones</t>
  </si>
  <si>
    <t>Prima Vacacional</t>
  </si>
  <si>
    <t>DEDUCCIONES:</t>
  </si>
  <si>
    <t>NETO A PAGAR</t>
  </si>
  <si>
    <t>No. TRABAJADOR</t>
  </si>
  <si>
    <t>NOMBRE TRABAJADOR</t>
  </si>
  <si>
    <t>RFC TRABAJADOR</t>
  </si>
  <si>
    <t>PUESTO</t>
  </si>
  <si>
    <t>DEPARTAMENTO</t>
  </si>
  <si>
    <t>TIPO DE CONTRATO</t>
  </si>
  <si>
    <t>FECHA DE INGRESO (DD/MM/AA)</t>
  </si>
  <si>
    <t>FECHA DE TERMINACION (DD/MM/AA)</t>
  </si>
  <si>
    <t>INICIO DE AÑO</t>
  </si>
  <si>
    <t>SALARIO DIARIO</t>
  </si>
  <si>
    <t>SALARIO DIARIO INTEGRADO</t>
  </si>
  <si>
    <t>TABLA DE VACACIONES</t>
  </si>
  <si>
    <t>AÑOS</t>
  </si>
  <si>
    <t>DIAS</t>
  </si>
  <si>
    <t>DIAS TRABAJADOS PARA AGUINALDO</t>
  </si>
  <si>
    <t>DE 5 A 9</t>
  </si>
  <si>
    <t>DIAS TOTALES VACACIONES ESTE AÑO</t>
  </si>
  <si>
    <t>DE 10 A 14</t>
  </si>
  <si>
    <t>DIAS PROPORCIONALES VACACIONES</t>
  </si>
  <si>
    <t>DE 15 A 19</t>
  </si>
  <si>
    <t>DE 20 A 24</t>
  </si>
  <si>
    <t>DE 25 A 29</t>
  </si>
  <si>
    <t>DE 30 A 34</t>
  </si>
  <si>
    <t>DE 35 A 39</t>
  </si>
  <si>
    <t>TABLAS</t>
  </si>
  <si>
    <t>EXCENTO AGUINALDO</t>
  </si>
  <si>
    <t>EXCENTO PRIMA VACACIONAL</t>
  </si>
  <si>
    <t>EXCENTO INDEMNIZACION POR AÑO</t>
  </si>
  <si>
    <t>PRIMA DOMINICAL EXCENTA DIARIA</t>
  </si>
  <si>
    <t>ANTIGÜEDAD EN AÑOS</t>
  </si>
  <si>
    <t>DATOS FIJOS</t>
  </si>
  <si>
    <t>DATOS CALCULADOS</t>
  </si>
  <si>
    <t>PLANTA</t>
  </si>
  <si>
    <t>CALCULO DE IMPUESTO POR QUINCENA :</t>
  </si>
  <si>
    <t>No. Empl.</t>
  </si>
  <si>
    <t xml:space="preserve"> </t>
  </si>
  <si>
    <t>% de Aplicacion</t>
  </si>
  <si>
    <t>Limite Inferior</t>
  </si>
  <si>
    <t>Limite Superior</t>
  </si>
  <si>
    <t>Cuota Fija</t>
  </si>
  <si>
    <t>exedente L. Inf..</t>
  </si>
  <si>
    <t>INGRESO</t>
  </si>
  <si>
    <t>IMPUESTO  :</t>
  </si>
  <si>
    <t>Excedente del Lim. Inferior</t>
  </si>
  <si>
    <t>% de Aplic. sobre Excedente</t>
  </si>
  <si>
    <t>Impuesto Marginal</t>
  </si>
  <si>
    <t>CANTIDAD DE SUBSIDIO</t>
  </si>
  <si>
    <t>PARA EL EMPLEO</t>
  </si>
  <si>
    <t>MENSUAL</t>
  </si>
  <si>
    <t>Impuesto Bruto</t>
  </si>
  <si>
    <t>SUBSIDIO :</t>
  </si>
  <si>
    <t>BASE</t>
  </si>
  <si>
    <t>LIMITE INFERIOR</t>
  </si>
  <si>
    <t>CANTIDAD DE SUB. PARA EL EMPLEO</t>
  </si>
  <si>
    <t xml:space="preserve">IMPUESTO MENSUAL     = </t>
  </si>
  <si>
    <t>TASA</t>
  </si>
  <si>
    <t>IMPUESTO INDEMNIZACION</t>
  </si>
  <si>
    <t>SALARIO MENSUAL</t>
  </si>
  <si>
    <t>DIAS PENDIENTES DE SUELDO</t>
  </si>
  <si>
    <t>FINIQUITO PERCEPCIONES</t>
  </si>
  <si>
    <t>DATO</t>
  </si>
  <si>
    <t>IMPORTE</t>
  </si>
  <si>
    <t>GRAVADO</t>
  </si>
  <si>
    <t>EXCENTO</t>
  </si>
  <si>
    <t>TOTAL FINIQUITO</t>
  </si>
  <si>
    <t>Sueldo Pendiente</t>
  </si>
  <si>
    <t>Prima Dominical</t>
  </si>
  <si>
    <t>TOTAL DEDUCCIONES</t>
  </si>
  <si>
    <t>ANTIGÜEDAD EN AÑOS PARA CALC. DE VACACIONES</t>
  </si>
  <si>
    <t>INDEMNIZACION PRECEPCIONES</t>
  </si>
  <si>
    <t>20 días por año</t>
  </si>
  <si>
    <t>3 meses de sueldo</t>
  </si>
  <si>
    <t>prima de antigüedad</t>
  </si>
  <si>
    <t>TOTAL INDEMNIZACION</t>
  </si>
  <si>
    <t>PRIMAS DOMINICALES (DIAS)</t>
  </si>
  <si>
    <t>FINIQUITO</t>
  </si>
  <si>
    <t>FINIQUITO + INDEMNIZACION</t>
  </si>
  <si>
    <t>AMORTIZACION INFONAVIT</t>
  </si>
  <si>
    <t>CAPTURA DE INFORMACION</t>
  </si>
  <si>
    <t>DATOS GENERALES</t>
  </si>
  <si>
    <t>BONOS, PRESTAMOS Y DIAS</t>
  </si>
  <si>
    <t>DESCUENTOS</t>
  </si>
  <si>
    <t>Prima Vacacional Pendiente</t>
  </si>
  <si>
    <t>Amortización INFONAVIT</t>
  </si>
  <si>
    <t>Bono</t>
  </si>
  <si>
    <t>BONO</t>
  </si>
  <si>
    <t>IMSS</t>
  </si>
  <si>
    <t>Descuento 3</t>
  </si>
  <si>
    <t>Descuento 4</t>
  </si>
  <si>
    <t>Descuento 5</t>
  </si>
  <si>
    <t>PERCEPCION 2</t>
  </si>
  <si>
    <t>PERCEPCION 3</t>
  </si>
  <si>
    <t>PERCEPCION 4</t>
  </si>
  <si>
    <t>Percepción 2</t>
  </si>
  <si>
    <t>Percepción 3</t>
  </si>
  <si>
    <t>Percepción 4</t>
  </si>
  <si>
    <t>ISPT Finiquito</t>
  </si>
  <si>
    <t>ISPT Indemnización</t>
  </si>
  <si>
    <t>Descuento de Prestamo</t>
  </si>
  <si>
    <t>EXENTO</t>
  </si>
  <si>
    <t xml:space="preserve"> TABLAS DEL IMPUESTO 2014 MENSUAL</t>
  </si>
  <si>
    <t>RECIBO POR SALDO FINIQUITO DE PRESTACIONES</t>
  </si>
  <si>
    <t>Centro de Costos:</t>
  </si>
  <si>
    <t>Puesto:</t>
  </si>
  <si>
    <t>Departamento:</t>
  </si>
  <si>
    <t>FONDO DE AHORRO TRABAJADOR</t>
  </si>
  <si>
    <t>FONDO DE AHORRO EMPRESA</t>
  </si>
  <si>
    <t>Fondo de Ahorro Trabajador</t>
  </si>
  <si>
    <t>Fondo de Ahorro Empresa</t>
  </si>
  <si>
    <t>Por concepto de saldo finiquito de prestaciones adeudadas a la fecha al suscrito, por los conceptos y cantidades descritas</t>
  </si>
  <si>
    <t>a continuación:</t>
  </si>
  <si>
    <t>Apodaca, Nuevo León</t>
  </si>
  <si>
    <t>cantidad que ampara este documento</t>
  </si>
  <si>
    <t>Recibí de entera conformidad la</t>
  </si>
  <si>
    <t>Autoriza el finiquito anterior</t>
  </si>
  <si>
    <t>Lo anterior obedece a la renuncia voluntaria presentada a esa empresa y por medio de la cual me doy por pagado totalmente de todas las prestaciones a que por ley o derivadas de mi contrato de trabajo me correspondieron durante todo el tiempo de prestación de mis servicios a esa empresa, por lo que otorgo a ustedes o a quien sus derechos represente, el más amplio finiquito que conforme a derechos proceda, sin reservarme ninguna acción o derecho por ejercitar en su contra, por ningún concepto y en ninguna vía.</t>
  </si>
  <si>
    <t>Autorizó</t>
  </si>
  <si>
    <t>Elaboró</t>
  </si>
  <si>
    <t>TOTAL PERCEPCIONES :</t>
  </si>
  <si>
    <t>Trabajador</t>
  </si>
  <si>
    <t>10001310 ALMACEN APODACA</t>
  </si>
  <si>
    <t>10001320 ALMACEN STIVA</t>
  </si>
  <si>
    <t>10001250 CALIDAD SAN LUIS POTOSI</t>
  </si>
  <si>
    <t>10001220 CALIDAD STIVA</t>
  </si>
  <si>
    <t>10002615 COMEDOR INDUSTRIAL</t>
  </si>
  <si>
    <t>10002410 CONTRALORIA</t>
  </si>
  <si>
    <t>10002610 DIRECCION CAPITAL HUMANO</t>
  </si>
  <si>
    <t>10006120 INV Y DESARROLLO SABORES</t>
  </si>
  <si>
    <t>10001140 MANTENIMIENTO APODACA</t>
  </si>
  <si>
    <t>10001450 MANTENIMIENTO SAN LUIS POTOSI</t>
  </si>
  <si>
    <t>10001420 MANTENIMIENTO STIVA</t>
  </si>
  <si>
    <t>10001131 PROD. COMPLEM (DIR)</t>
  </si>
  <si>
    <t>10001100 PRODUCCION</t>
  </si>
  <si>
    <t>10001110 PRODUCCION LINEA LIQUIDOS</t>
  </si>
  <si>
    <t>10001120 PRODUCCION LINEA POLVOS</t>
  </si>
  <si>
    <t>10001170 PRODUCCION LINEA SABORES</t>
  </si>
  <si>
    <t>10001150 PRODUCCION LINEA SLP</t>
  </si>
  <si>
    <t>10001160 PRODUCCION LINEA STIVA</t>
  </si>
  <si>
    <t>10001102 PRODUCCION STIVA</t>
  </si>
  <si>
    <t>SALARIO MINIMO UMA</t>
  </si>
  <si>
    <t>HRS EXTRAS</t>
  </si>
  <si>
    <t>Horas Extras</t>
  </si>
  <si>
    <t>Descuento Ajuste Aguinaldo</t>
  </si>
  <si>
    <t>S</t>
  </si>
  <si>
    <t>Q</t>
  </si>
  <si>
    <t>TOTAL INDEMNIZACION :</t>
  </si>
  <si>
    <t>PROVEEDORES DE INGENIERIA ALIMENTARIA, SA DE CV</t>
  </si>
  <si>
    <t>IMPUESTO FINIQUITO</t>
  </si>
  <si>
    <t>SALARIO MINIMO D.F. 2021</t>
  </si>
  <si>
    <t>ANALISTA DE NOMINAS</t>
  </si>
  <si>
    <t>NOMINAS</t>
  </si>
  <si>
    <t>Guadalupe, Nuevo León</t>
  </si>
  <si>
    <t>XXXXXX</t>
  </si>
  <si>
    <t>NOMBRE DE EMPRESA</t>
  </si>
  <si>
    <t>SM * 2 * 12</t>
  </si>
  <si>
    <t>* ANTGUEDAD</t>
  </si>
  <si>
    <t>ANTIG * 20</t>
  </si>
  <si>
    <t>SD * ANTIG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</si>
</sst>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\ _€_-;\-* #,##0.00\ _€_-;_-* &quot;-&quot;??\ _€_-;_-@_-"/>
    <numFmt numFmtId="165" formatCode="_-&quot;$&quot;* #,##0.00_-;\-&quot;$&quot;* #,##0.00_-;_-&quot;$&quot;* &quot;-&quot;??_-;_-@_-"/>
    <numFmt numFmtId="166" formatCode="dddd\,\ dd\ &quot;de&quot;\ mmmm\ &quot;de&quot;\ yyyy"/>
    <numFmt numFmtId="167" formatCode="dd/mm/yyyy;@"/>
    <numFmt numFmtId="168" formatCode="_-* #,##0.0000_-;\-* #,##0.0000_-;_-* &quot;-&quot;??_-;_-@_-"/>
    <numFmt numFmtId="169" formatCode="0.00\ &quot; días&quot;"/>
    <numFmt numFmtId="170" formatCode="_-* #,##0_-;\-* #,##0_-;_-* &quot;-&quot;??_-;_-@_-"/>
    <numFmt numFmtId="171" formatCode="&quot;$&quot;#,##0.00"/>
    <numFmt numFmtId="172" formatCode="#,##0.00;[Red]#,##0.00"/>
    <numFmt numFmtId="173" formatCode="#,##0.00\ &quot;pta&quot;;[Red]\-#,##0.00\ &quot;pta&quot;"/>
  </numFmts>
  <fonts count="40" x14ac:knownFonts="1"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5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Verdana"/>
      <family val="2"/>
    </font>
    <font>
      <u/>
      <sz val="11"/>
      <color theme="10"/>
      <name val="Verdana"/>
      <family val="2"/>
    </font>
    <font>
      <u/>
      <sz val="14"/>
      <color theme="10"/>
      <name val="Verdana"/>
      <family val="2"/>
    </font>
    <font>
      <b/>
      <sz val="11"/>
      <color theme="1"/>
      <name val="Lucida Sans Unicode"/>
      <family val="2"/>
    </font>
    <font>
      <b/>
      <sz val="14"/>
      <color theme="0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8.5"/>
      <name val="Verdana"/>
      <family val="2"/>
    </font>
    <font>
      <b/>
      <sz val="8.5"/>
      <name val="MS Sans Serif"/>
      <family val="2"/>
    </font>
    <font>
      <sz val="8.5"/>
      <name val="Arial"/>
      <family val="2"/>
    </font>
    <font>
      <b/>
      <sz val="10"/>
      <color rgb="FFFF0000"/>
      <name val="Arial Black"/>
      <family val="2"/>
    </font>
    <font>
      <sz val="10"/>
      <color rgb="FFFF0000"/>
      <name val="Arial"/>
      <family val="2"/>
    </font>
    <font>
      <b/>
      <sz val="11"/>
      <color theme="1"/>
      <name val="Verdana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Verdana"/>
      <family val="2"/>
    </font>
    <font>
      <b/>
      <u/>
      <sz val="10"/>
      <name val="Arial"/>
      <family val="2"/>
    </font>
    <font>
      <sz val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sz val="10"/>
      <color theme="1"/>
      <name val="Arial Narrow"/>
      <family val="2"/>
    </font>
    <font>
      <sz val="5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72">
    <xf numFmtId="0" fontId="0" fillId="0" borderId="0" xfId="0"/>
    <xf numFmtId="0" fontId="3" fillId="0" borderId="0" xfId="0" applyFont="1"/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2" fillId="0" borderId="0" xfId="0" applyFont="1"/>
    <xf numFmtId="0" fontId="5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3" fontId="5" fillId="3" borderId="0" xfId="1" applyFont="1" applyFill="1" applyBorder="1" applyAlignment="1">
      <alignment horizontal="center" vertical="center"/>
    </xf>
    <xf numFmtId="0" fontId="7" fillId="0" borderId="0" xfId="0" applyFont="1"/>
    <xf numFmtId="0" fontId="0" fillId="0" borderId="2" xfId="0" applyBorder="1"/>
    <xf numFmtId="0" fontId="0" fillId="0" borderId="0" xfId="0" applyAlignmen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4" fillId="0" borderId="0" xfId="0" applyFont="1" applyBorder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2" fontId="4" fillId="0" borderId="0" xfId="0" applyNumberFormat="1" applyFont="1" applyBorder="1" applyAlignment="1">
      <alignment vertical="center"/>
    </xf>
    <xf numFmtId="16" fontId="4" fillId="0" borderId="0" xfId="0" applyNumberFormat="1" applyFont="1" applyBorder="1" applyAlignment="1">
      <alignment horizontal="center" vertical="center"/>
    </xf>
    <xf numFmtId="1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vertical="center" wrapText="1"/>
    </xf>
    <xf numFmtId="14" fontId="8" fillId="0" borderId="0" xfId="0" applyNumberFormat="1" applyFont="1" applyBorder="1" applyAlignment="1">
      <alignment vertical="center"/>
    </xf>
    <xf numFmtId="43" fontId="8" fillId="0" borderId="0" xfId="0" applyNumberFormat="1" applyFont="1" applyBorder="1" applyAlignment="1">
      <alignment vertical="center"/>
    </xf>
    <xf numFmtId="0" fontId="11" fillId="0" borderId="0" xfId="0" applyFont="1" applyFill="1" applyAlignment="1">
      <alignment horizontal="left"/>
    </xf>
    <xf numFmtId="0" fontId="12" fillId="0" borderId="0" xfId="0" applyFont="1"/>
    <xf numFmtId="0" fontId="12" fillId="0" borderId="0" xfId="0" applyFont="1" applyBorder="1"/>
    <xf numFmtId="0" fontId="13" fillId="0" borderId="0" xfId="0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15" xfId="0" applyFont="1" applyBorder="1" applyAlignment="1">
      <alignment horizontal="centerContinuous"/>
    </xf>
    <xf numFmtId="4" fontId="11" fillId="0" borderId="15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43" fontId="14" fillId="3" borderId="0" xfId="1" applyFont="1" applyFill="1" applyBorder="1"/>
    <xf numFmtId="171" fontId="11" fillId="5" borderId="21" xfId="0" applyNumberFormat="1" applyFont="1" applyFill="1" applyBorder="1" applyAlignment="1">
      <alignment horizontal="right"/>
    </xf>
    <xf numFmtId="172" fontId="15" fillId="0" borderId="0" xfId="0" applyNumberFormat="1" applyFont="1" applyFill="1" applyBorder="1" applyAlignment="1">
      <alignment horizontal="right" wrapText="1"/>
    </xf>
    <xf numFmtId="0" fontId="14" fillId="0" borderId="0" xfId="0" applyFont="1" applyFill="1"/>
    <xf numFmtId="171" fontId="14" fillId="0" borderId="0" xfId="1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72" fontId="12" fillId="0" borderId="0" xfId="1" applyNumberFormat="1" applyFont="1" applyFill="1" applyAlignment="1">
      <alignment horizontal="right"/>
    </xf>
    <xf numFmtId="4" fontId="12" fillId="0" borderId="0" xfId="0" applyNumberFormat="1" applyFont="1" applyFill="1" applyBorder="1"/>
    <xf numFmtId="43" fontId="12" fillId="0" borderId="0" xfId="1" applyFont="1" applyFill="1" applyBorder="1"/>
    <xf numFmtId="4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172" fontId="11" fillId="0" borderId="0" xfId="1" applyNumberFormat="1" applyFont="1" applyFill="1" applyAlignment="1">
      <alignment horizontal="right"/>
    </xf>
    <xf numFmtId="0" fontId="14" fillId="6" borderId="0" xfId="0" applyFont="1" applyFill="1"/>
    <xf numFmtId="172" fontId="14" fillId="6" borderId="0" xfId="0" applyNumberFormat="1" applyFont="1" applyFill="1"/>
    <xf numFmtId="2" fontId="15" fillId="0" borderId="0" xfId="0" applyNumberFormat="1" applyFont="1" applyFill="1" applyBorder="1" applyAlignment="1">
      <alignment horizontal="right" wrapText="1"/>
    </xf>
    <xf numFmtId="172" fontId="14" fillId="6" borderId="0" xfId="1" applyNumberFormat="1" applyFont="1" applyFill="1"/>
    <xf numFmtId="43" fontId="14" fillId="0" borderId="0" xfId="1" applyFont="1" applyFill="1"/>
    <xf numFmtId="172" fontId="14" fillId="0" borderId="0" xfId="1" applyNumberFormat="1" applyFont="1" applyFill="1"/>
    <xf numFmtId="43" fontId="12" fillId="0" borderId="0" xfId="1" applyFont="1" applyFill="1"/>
    <xf numFmtId="4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43" fontId="11" fillId="0" borderId="0" xfId="1" applyFont="1" applyFill="1" applyBorder="1"/>
    <xf numFmtId="0" fontId="12" fillId="0" borderId="0" xfId="0" applyFont="1" applyFill="1" applyBorder="1"/>
    <xf numFmtId="172" fontId="12" fillId="0" borderId="0" xfId="0" applyNumberFormat="1" applyFont="1" applyFill="1" applyBorder="1"/>
    <xf numFmtId="4" fontId="12" fillId="0" borderId="0" xfId="0" applyNumberFormat="1" applyFont="1" applyBorder="1"/>
    <xf numFmtId="165" fontId="3" fillId="0" borderId="0" xfId="2" applyFont="1"/>
    <xf numFmtId="170" fontId="3" fillId="0" borderId="0" xfId="1" applyNumberFormat="1" applyFont="1"/>
    <xf numFmtId="0" fontId="17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1" applyFont="1"/>
    <xf numFmtId="165" fontId="17" fillId="0" borderId="0" xfId="2" applyFont="1" applyAlignment="1">
      <alignment horizontal="right"/>
    </xf>
    <xf numFmtId="0" fontId="17" fillId="0" borderId="0" xfId="0" applyFont="1" applyAlignment="1">
      <alignment horizontal="right"/>
    </xf>
    <xf numFmtId="165" fontId="3" fillId="0" borderId="0" xfId="0" applyNumberFormat="1" applyFont="1"/>
    <xf numFmtId="43" fontId="17" fillId="0" borderId="0" xfId="0" applyNumberFormat="1" applyFont="1"/>
    <xf numFmtId="43" fontId="3" fillId="0" borderId="0" xfId="1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0" xfId="1" applyNumberFormat="1" applyFont="1"/>
    <xf numFmtId="43" fontId="3" fillId="0" borderId="0" xfId="0" applyNumberFormat="1" applyFont="1"/>
    <xf numFmtId="168" fontId="3" fillId="0" borderId="0" xfId="0" applyNumberFormat="1" applyFont="1"/>
    <xf numFmtId="43" fontId="17" fillId="0" borderId="0" xfId="1" applyFont="1"/>
    <xf numFmtId="167" fontId="3" fillId="0" borderId="0" xfId="2" applyNumberFormat="1" applyFont="1" applyFill="1" applyAlignment="1">
      <alignment horizontal="right"/>
    </xf>
    <xf numFmtId="165" fontId="16" fillId="0" borderId="0" xfId="2" applyFont="1" applyFill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22" fontId="16" fillId="0" borderId="0" xfId="0" applyNumberFormat="1" applyFont="1"/>
    <xf numFmtId="22" fontId="18" fillId="0" borderId="0" xfId="0" applyNumberFormat="1" applyFont="1"/>
    <xf numFmtId="0" fontId="21" fillId="0" borderId="0" xfId="0" applyFont="1" applyBorder="1" applyAlignment="1">
      <alignment vertical="center"/>
    </xf>
    <xf numFmtId="0" fontId="21" fillId="0" borderId="0" xfId="0" applyFont="1" applyBorder="1"/>
    <xf numFmtId="0" fontId="0" fillId="0" borderId="0" xfId="0" applyFill="1" applyBorder="1" applyAlignment="1">
      <alignment horizontal="left"/>
    </xf>
    <xf numFmtId="165" fontId="0" fillId="0" borderId="0" xfId="2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170" fontId="3" fillId="0" borderId="0" xfId="1" applyNumberFormat="1" applyFont="1" applyAlignment="1">
      <alignment horizontal="right"/>
    </xf>
    <xf numFmtId="165" fontId="24" fillId="4" borderId="10" xfId="2" applyFont="1" applyFill="1" applyBorder="1" applyAlignment="1">
      <alignment horizontal="right"/>
    </xf>
    <xf numFmtId="0" fontId="0" fillId="3" borderId="0" xfId="0" applyFill="1"/>
    <xf numFmtId="0" fontId="3" fillId="3" borderId="0" xfId="0" applyFont="1" applyFill="1"/>
    <xf numFmtId="0" fontId="5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67" fontId="4" fillId="3" borderId="4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3" fontId="4" fillId="0" borderId="0" xfId="1" applyFont="1" applyFill="1" applyBorder="1" applyAlignment="1">
      <alignment vertical="center"/>
    </xf>
    <xf numFmtId="43" fontId="26" fillId="0" borderId="16" xfId="1" applyFont="1" applyFill="1" applyBorder="1" applyAlignment="1">
      <alignment horizontal="center"/>
    </xf>
    <xf numFmtId="43" fontId="27" fillId="0" borderId="17" xfId="1" applyFont="1" applyFill="1" applyBorder="1"/>
    <xf numFmtId="43" fontId="27" fillId="0" borderId="18" xfId="1" applyFont="1" applyFill="1" applyBorder="1"/>
    <xf numFmtId="43" fontId="26" fillId="0" borderId="19" xfId="1" applyFont="1" applyFill="1" applyBorder="1" applyAlignment="1">
      <alignment horizontal="center"/>
    </xf>
    <xf numFmtId="43" fontId="27" fillId="0" borderId="0" xfId="1" applyFont="1" applyFill="1" applyBorder="1" applyAlignment="1">
      <alignment horizontal="center"/>
    </xf>
    <xf numFmtId="43" fontId="27" fillId="0" borderId="20" xfId="1" applyFont="1" applyFill="1" applyBorder="1" applyAlignment="1">
      <alignment horizontal="center"/>
    </xf>
    <xf numFmtId="43" fontId="27" fillId="0" borderId="19" xfId="1" applyFont="1" applyFill="1" applyBorder="1" applyAlignment="1">
      <alignment horizontal="center"/>
    </xf>
    <xf numFmtId="4" fontId="27" fillId="0" borderId="0" xfId="0" applyNumberFormat="1" applyFont="1" applyFill="1" applyBorder="1"/>
    <xf numFmtId="4" fontId="27" fillId="0" borderId="19" xfId="0" applyNumberFormat="1" applyFont="1" applyFill="1" applyBorder="1"/>
    <xf numFmtId="4" fontId="27" fillId="0" borderId="20" xfId="0" applyNumberFormat="1" applyFont="1" applyFill="1" applyBorder="1"/>
    <xf numFmtId="43" fontId="27" fillId="0" borderId="0" xfId="1" applyFont="1" applyFill="1" applyBorder="1"/>
    <xf numFmtId="43" fontId="27" fillId="0" borderId="20" xfId="1" applyFont="1" applyFill="1" applyBorder="1"/>
    <xf numFmtId="0" fontId="7" fillId="0" borderId="6" xfId="0" applyFont="1" applyFill="1" applyBorder="1" applyAlignment="1"/>
    <xf numFmtId="0" fontId="7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/>
    <xf numFmtId="43" fontId="6" fillId="0" borderId="0" xfId="1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165" fontId="6" fillId="0" borderId="0" xfId="0" applyNumberFormat="1" applyFont="1"/>
    <xf numFmtId="0" fontId="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/>
    <xf numFmtId="0" fontId="0" fillId="0" borderId="0" xfId="0" applyFont="1"/>
    <xf numFmtId="14" fontId="0" fillId="0" borderId="0" xfId="0" applyNumberFormat="1"/>
    <xf numFmtId="0" fontId="30" fillId="0" borderId="0" xfId="0" applyFont="1" applyAlignment="1">
      <alignment horizontal="center"/>
    </xf>
    <xf numFmtId="0" fontId="23" fillId="0" borderId="0" xfId="0" applyFont="1" applyFill="1"/>
    <xf numFmtId="165" fontId="4" fillId="3" borderId="0" xfId="0" applyNumberFormat="1" applyFont="1" applyFill="1" applyBorder="1" applyAlignment="1">
      <alignment vertical="center"/>
    </xf>
    <xf numFmtId="0" fontId="5" fillId="3" borderId="4" xfId="0" quotePrefix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/>
    </xf>
    <xf numFmtId="0" fontId="4" fillId="3" borderId="0" xfId="0" applyFont="1" applyFill="1" applyAlignment="1">
      <alignment horizontal="right"/>
    </xf>
    <xf numFmtId="0" fontId="33" fillId="0" borderId="0" xfId="0" applyFont="1"/>
    <xf numFmtId="0" fontId="8" fillId="3" borderId="0" xfId="0" applyFont="1" applyFill="1"/>
    <xf numFmtId="168" fontId="4" fillId="3" borderId="2" xfId="1" applyNumberFormat="1" applyFont="1" applyFill="1" applyBorder="1" applyAlignment="1">
      <alignment vertical="center"/>
    </xf>
    <xf numFmtId="43" fontId="4" fillId="0" borderId="0" xfId="1" applyFont="1" applyAlignment="1">
      <alignment vertical="center"/>
    </xf>
    <xf numFmtId="43" fontId="4" fillId="0" borderId="2" xfId="1" applyFont="1" applyBorder="1" applyAlignment="1">
      <alignment vertical="center"/>
    </xf>
    <xf numFmtId="0" fontId="30" fillId="0" borderId="0" xfId="0" applyNumberFormat="1" applyFont="1" applyAlignment="1">
      <alignment horizontal="center"/>
    </xf>
    <xf numFmtId="0" fontId="34" fillId="0" borderId="0" xfId="0" applyNumberFormat="1" applyFont="1" applyAlignment="1" applyProtection="1">
      <alignment horizontal="center"/>
      <protection locked="0"/>
    </xf>
    <xf numFmtId="0" fontId="35" fillId="0" borderId="0" xfId="0" applyNumberFormat="1" applyFont="1" applyProtection="1">
      <protection locked="0"/>
    </xf>
    <xf numFmtId="173" fontId="35" fillId="0" borderId="0" xfId="0" applyNumberFormat="1" applyFont="1" applyProtection="1">
      <protection locked="0"/>
    </xf>
    <xf numFmtId="0" fontId="35" fillId="0" borderId="0" xfId="0" applyFont="1" applyProtection="1">
      <protection locked="0"/>
    </xf>
    <xf numFmtId="0" fontId="35" fillId="11" borderId="0" xfId="0" applyFont="1" applyFill="1" applyProtection="1">
      <protection locked="0"/>
    </xf>
    <xf numFmtId="173" fontId="36" fillId="0" borderId="0" xfId="0" applyNumberFormat="1" applyFont="1" applyProtection="1">
      <protection locked="0"/>
    </xf>
    <xf numFmtId="0" fontId="37" fillId="0" borderId="0" xfId="0" applyFont="1" applyFill="1"/>
    <xf numFmtId="43" fontId="8" fillId="0" borderId="0" xfId="1" applyFont="1" applyAlignment="1">
      <alignment vertical="center"/>
    </xf>
    <xf numFmtId="0" fontId="31" fillId="2" borderId="3" xfId="0" applyFont="1" applyFill="1" applyBorder="1" applyAlignment="1">
      <alignment vertical="center"/>
    </xf>
    <xf numFmtId="0" fontId="31" fillId="2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3" fontId="8" fillId="0" borderId="0" xfId="1" applyFont="1" applyAlignment="1"/>
    <xf numFmtId="43" fontId="8" fillId="0" borderId="2" xfId="1" applyFont="1" applyBorder="1" applyAlignment="1"/>
    <xf numFmtId="169" fontId="8" fillId="0" borderId="0" xfId="0" applyNumberFormat="1" applyFont="1" applyAlignment="1"/>
    <xf numFmtId="169" fontId="4" fillId="0" borderId="0" xfId="0" applyNumberFormat="1" applyFont="1" applyAlignment="1"/>
    <xf numFmtId="169" fontId="4" fillId="0" borderId="2" xfId="0" applyNumberFormat="1" applyFont="1" applyBorder="1" applyAlignment="1"/>
    <xf numFmtId="43" fontId="30" fillId="0" borderId="0" xfId="1" applyFont="1" applyAlignment="1">
      <alignment horizontal="center"/>
    </xf>
    <xf numFmtId="43" fontId="0" fillId="0" borderId="0" xfId="1" applyFont="1"/>
    <xf numFmtId="4" fontId="27" fillId="0" borderId="25" xfId="0" applyNumberFormat="1" applyFont="1" applyFill="1" applyBorder="1"/>
    <xf numFmtId="4" fontId="27" fillId="0" borderId="15" xfId="0" applyNumberFormat="1" applyFont="1" applyFill="1" applyBorder="1"/>
    <xf numFmtId="4" fontId="27" fillId="0" borderId="26" xfId="0" applyNumberFormat="1" applyFont="1" applyFill="1" applyBorder="1"/>
    <xf numFmtId="165" fontId="24" fillId="4" borderId="0" xfId="2" applyFont="1" applyFill="1" applyBorder="1" applyAlignment="1">
      <alignment horizontal="right"/>
    </xf>
    <xf numFmtId="172" fontId="15" fillId="0" borderId="19" xfId="0" applyNumberFormat="1" applyFont="1" applyFill="1" applyBorder="1" applyAlignment="1">
      <alignment horizontal="right" wrapText="1"/>
    </xf>
    <xf numFmtId="2" fontId="15" fillId="0" borderId="20" xfId="0" applyNumberFormat="1" applyFont="1" applyFill="1" applyBorder="1" applyAlignment="1">
      <alignment horizontal="right" wrapText="1"/>
    </xf>
    <xf numFmtId="4" fontId="12" fillId="0" borderId="19" xfId="0" applyNumberFormat="1" applyFont="1" applyFill="1" applyBorder="1"/>
    <xf numFmtId="2" fontId="12" fillId="0" borderId="20" xfId="0" applyNumberFormat="1" applyFont="1" applyFill="1" applyBorder="1"/>
    <xf numFmtId="0" fontId="15" fillId="0" borderId="19" xfId="0" applyFont="1" applyFill="1" applyBorder="1" applyAlignment="1">
      <alignment horizontal="right" wrapText="1"/>
    </xf>
    <xf numFmtId="4" fontId="15" fillId="0" borderId="19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3" fontId="8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1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Alignment="1">
      <alignment vertical="center"/>
    </xf>
    <xf numFmtId="164" fontId="3" fillId="0" borderId="0" xfId="0" applyNumberFormat="1" applyFont="1"/>
    <xf numFmtId="169" fontId="39" fillId="0" borderId="0" xfId="0" applyNumberFormat="1" applyFont="1" applyAlignment="1"/>
    <xf numFmtId="165" fontId="0" fillId="10" borderId="10" xfId="2" applyFont="1" applyFill="1" applyBorder="1" applyAlignment="1">
      <alignment horizontal="center"/>
    </xf>
    <xf numFmtId="0" fontId="20" fillId="7" borderId="22" xfId="3" quotePrefix="1" applyFont="1" applyFill="1" applyBorder="1" applyAlignment="1" applyProtection="1">
      <alignment horizontal="center" vertical="center"/>
    </xf>
    <xf numFmtId="0" fontId="20" fillId="7" borderId="24" xfId="3" quotePrefix="1" applyFont="1" applyFill="1" applyBorder="1" applyAlignment="1" applyProtection="1">
      <alignment horizontal="center" vertical="center"/>
    </xf>
    <xf numFmtId="0" fontId="20" fillId="7" borderId="23" xfId="3" quotePrefix="1" applyFont="1" applyFill="1" applyBorder="1" applyAlignment="1" applyProtection="1">
      <alignment horizontal="center" vertical="center"/>
    </xf>
    <xf numFmtId="0" fontId="7" fillId="9" borderId="10" xfId="0" applyFont="1" applyFill="1" applyBorder="1" applyAlignment="1">
      <alignment horizontal="center"/>
    </xf>
    <xf numFmtId="0" fontId="22" fillId="8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170" fontId="0" fillId="10" borderId="10" xfId="1" applyNumberFormat="1" applyFont="1" applyFill="1" applyBorder="1" applyAlignment="1">
      <alignment horizontal="center"/>
    </xf>
    <xf numFmtId="43" fontId="0" fillId="10" borderId="10" xfId="1" applyFont="1" applyFill="1" applyBorder="1" applyAlignment="1">
      <alignment horizontal="center"/>
    </xf>
    <xf numFmtId="43" fontId="0" fillId="10" borderId="3" xfId="1" applyFont="1" applyFill="1" applyBorder="1" applyAlignment="1">
      <alignment horizontal="center"/>
    </xf>
    <xf numFmtId="43" fontId="0" fillId="10" borderId="5" xfId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3" fillId="0" borderId="7" xfId="0" applyFont="1" applyFill="1" applyBorder="1" applyAlignment="1">
      <alignment horizontal="left"/>
    </xf>
    <xf numFmtId="165" fontId="7" fillId="0" borderId="10" xfId="2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7" xfId="0" applyFill="1" applyBorder="1" applyAlignment="1">
      <alignment horizontal="left"/>
    </xf>
    <xf numFmtId="0" fontId="38" fillId="0" borderId="3" xfId="0" applyFont="1" applyFill="1" applyBorder="1" applyAlignment="1">
      <alignment horizontal="left"/>
    </xf>
    <xf numFmtId="0" fontId="38" fillId="0" borderId="4" xfId="0" applyFont="1" applyFill="1" applyBorder="1" applyAlignment="1">
      <alignment horizontal="left"/>
    </xf>
    <xf numFmtId="0" fontId="38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20" fillId="7" borderId="22" xfId="3" applyFont="1" applyFill="1" applyBorder="1" applyAlignment="1" applyProtection="1">
      <alignment horizontal="center" vertical="center"/>
    </xf>
    <xf numFmtId="0" fontId="20" fillId="7" borderId="23" xfId="3" applyFont="1" applyFill="1" applyBorder="1" applyAlignment="1" applyProtection="1">
      <alignment horizontal="center" vertical="center"/>
    </xf>
    <xf numFmtId="165" fontId="7" fillId="0" borderId="27" xfId="2" applyFont="1" applyFill="1" applyBorder="1" applyAlignment="1">
      <alignment horizontal="right"/>
    </xf>
    <xf numFmtId="0" fontId="0" fillId="10" borderId="3" xfId="2" applyNumberFormat="1" applyFont="1" applyFill="1" applyBorder="1" applyAlignment="1">
      <alignment horizontal="right"/>
    </xf>
    <xf numFmtId="0" fontId="0" fillId="10" borderId="5" xfId="2" applyNumberFormat="1" applyFont="1" applyFill="1" applyBorder="1" applyAlignment="1">
      <alignment horizontal="right"/>
    </xf>
    <xf numFmtId="43" fontId="8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169" fontId="8" fillId="0" borderId="0" xfId="0" applyNumberFormat="1" applyFont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167" fontId="5" fillId="3" borderId="4" xfId="0" applyNumberFormat="1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3" fontId="31" fillId="2" borderId="4" xfId="1" applyFont="1" applyFill="1" applyBorder="1" applyAlignment="1">
      <alignment horizontal="center" vertical="center"/>
    </xf>
    <xf numFmtId="43" fontId="31" fillId="2" borderId="5" xfId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43" fontId="5" fillId="2" borderId="4" xfId="1" applyFont="1" applyFill="1" applyBorder="1" applyAlignment="1">
      <alignment horizontal="center" vertical="center"/>
    </xf>
    <xf numFmtId="43" fontId="5" fillId="2" borderId="5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3" fontId="8" fillId="0" borderId="2" xfId="1" applyFont="1" applyBorder="1" applyAlignment="1">
      <alignment horizontal="center" vertical="center"/>
    </xf>
    <xf numFmtId="43" fontId="25" fillId="0" borderId="12" xfId="1" applyFont="1" applyFill="1" applyBorder="1" applyAlignment="1">
      <alignment horizontal="center"/>
    </xf>
    <xf numFmtId="43" fontId="25" fillId="0" borderId="13" xfId="1" applyFont="1" applyFill="1" applyBorder="1" applyAlignment="1">
      <alignment horizontal="center"/>
    </xf>
    <xf numFmtId="43" fontId="25" fillId="0" borderId="14" xfId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5">
    <cellStyle name="Hipervínculo" xfId="3" builtinId="8"/>
    <cellStyle name="Millares" xfId="1" builtinId="3"/>
    <cellStyle name="Moneda" xfId="2" builtinId="4"/>
    <cellStyle name="Normal" xfId="0" builtinId="0"/>
    <cellStyle name="Normal 2" xfId="4" xr:uid="{00000000-0005-0000-0000-000004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RESAS/MI%20CEL/INFONAVIT/CREDITOS%20INFONAVIT%20FINESTREL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yroll/Escritorio/G%20EMPRESAS%202017/CORDEM/FINIQUITOS/FORMATO%20FINIQUITOS%20CORD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im 2014"/>
      <sheetName val="3Bim 2014"/>
      <sheetName val="4Bim 2014"/>
      <sheetName val="5Bim 2014"/>
    </sheetNames>
    <sheetDataSet>
      <sheetData sheetId="0"/>
      <sheetData sheetId="1"/>
      <sheetData sheetId="2"/>
      <sheetData sheetId="3">
        <row r="4">
          <cell r="A4">
            <v>11</v>
          </cell>
          <cell r="B4" t="str">
            <v>QUINTERO ACEVEDO MARTHA PATRICIA</v>
          </cell>
          <cell r="C4">
            <v>2212189136</v>
          </cell>
        </row>
        <row r="5">
          <cell r="A5">
            <v>58</v>
          </cell>
          <cell r="B5" t="str">
            <v>RIVERO SANCHEZ INGRID ITZEL</v>
          </cell>
          <cell r="C5">
            <v>1512265619</v>
          </cell>
        </row>
        <row r="6">
          <cell r="A6">
            <v>71</v>
          </cell>
          <cell r="B6" t="str">
            <v>JACOBO OLGUIN ARTURO</v>
          </cell>
          <cell r="C6">
            <v>912500774</v>
          </cell>
        </row>
        <row r="7">
          <cell r="A7">
            <v>102</v>
          </cell>
          <cell r="B7" t="str">
            <v>GUTIERREZ ARAGON JAZMIN</v>
          </cell>
          <cell r="C7">
            <v>1508002504</v>
          </cell>
        </row>
        <row r="8">
          <cell r="A8">
            <v>543</v>
          </cell>
          <cell r="B8" t="str">
            <v>BAUTISTA MORALES MAURICIO HUGO</v>
          </cell>
          <cell r="C8">
            <v>1504178210</v>
          </cell>
        </row>
        <row r="9">
          <cell r="A9">
            <v>949</v>
          </cell>
          <cell r="B9" t="str">
            <v>GRACIDA GOMEZ EDITH</v>
          </cell>
          <cell r="C9">
            <v>1512459205</v>
          </cell>
        </row>
        <row r="10">
          <cell r="A10">
            <v>979</v>
          </cell>
          <cell r="B10" t="str">
            <v>VILLANUEVA MARTINEZ TERESITA DE J.</v>
          </cell>
          <cell r="C10" t="str">
            <v>0901144144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ABLAS"/>
      <sheetName val="FINIQUITO"/>
      <sheetName val="FINIQUITO + INDEMNIZACION"/>
      <sheetName val="ISR INDEMNIZACION"/>
      <sheetName val="ISR FINIQUITO"/>
      <sheetName val="P9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621"/>
  <sheetViews>
    <sheetView tabSelected="1" topLeftCell="A3" zoomScalePageLayoutView="90" workbookViewId="0">
      <selection activeCell="E27" sqref="E27"/>
    </sheetView>
  </sheetViews>
  <sheetFormatPr baseColWidth="10" defaultColWidth="8.796875" defaultRowHeight="14.25" x14ac:dyDescent="0.2"/>
  <cols>
    <col min="1" max="1" width="8.5" customWidth="1"/>
    <col min="2" max="2" width="7.09765625" customWidth="1"/>
    <col min="4" max="4" width="10.796875" customWidth="1"/>
    <col min="5" max="5" width="9.09765625" customWidth="1"/>
    <col min="7" max="7" width="13.296875" customWidth="1"/>
    <col min="8" max="8" width="10" customWidth="1"/>
    <col min="9" max="12" width="8.796875" customWidth="1"/>
    <col min="13" max="13" width="21.69921875" customWidth="1"/>
    <col min="14" max="14" width="12.796875" customWidth="1"/>
    <col min="15" max="15" width="2.8984375" customWidth="1"/>
    <col min="16" max="16" width="30.8984375" bestFit="1" customWidth="1"/>
    <col min="17" max="17" width="8.796875" customWidth="1"/>
    <col min="18" max="18" width="9.69921875" bestFit="1" customWidth="1"/>
    <col min="19" max="19" width="24" bestFit="1" customWidth="1"/>
  </cols>
  <sheetData>
    <row r="1" spans="1:20" ht="18" x14ac:dyDescent="0.25">
      <c r="A1" s="22" t="s">
        <v>94</v>
      </c>
      <c r="D1" s="111"/>
      <c r="G1" s="104">
        <f ca="1">NOW()+90</f>
        <v>45027.808367824073</v>
      </c>
    </row>
    <row r="2" spans="1:20" ht="7.5" customHeight="1" x14ac:dyDescent="0.25">
      <c r="A2" s="22"/>
      <c r="E2" s="104">
        <f ca="1">NOW()</f>
        <v>44937.808367824073</v>
      </c>
      <c r="G2" s="104"/>
    </row>
    <row r="3" spans="1:20" ht="18" x14ac:dyDescent="0.25">
      <c r="A3" s="219" t="s">
        <v>95</v>
      </c>
      <c r="B3" s="219"/>
      <c r="C3" s="219"/>
      <c r="D3" s="219"/>
      <c r="R3" s="174"/>
      <c r="S3" s="174"/>
    </row>
    <row r="4" spans="1:20" s="130" customFormat="1" ht="14.1" customHeight="1" x14ac:dyDescent="0.2">
      <c r="A4" s="225" t="s">
        <v>16</v>
      </c>
      <c r="B4" s="225"/>
      <c r="C4" s="225"/>
      <c r="D4" s="225"/>
      <c r="E4" s="218">
        <v>1</v>
      </c>
      <c r="F4" s="218"/>
      <c r="O4">
        <v>1</v>
      </c>
      <c r="P4" t="s">
        <v>136</v>
      </c>
      <c r="R4" s="175"/>
      <c r="S4" s="176"/>
      <c r="T4"/>
    </row>
    <row r="5" spans="1:20" s="130" customFormat="1" ht="14.1" customHeight="1" x14ac:dyDescent="0.2">
      <c r="A5" s="225" t="s">
        <v>17</v>
      </c>
      <c r="B5" s="225"/>
      <c r="C5" s="225"/>
      <c r="D5" s="237"/>
      <c r="E5" s="230" t="s">
        <v>168</v>
      </c>
      <c r="F5" s="231"/>
      <c r="G5" s="231"/>
      <c r="H5" s="146"/>
      <c r="O5">
        <v>2</v>
      </c>
      <c r="P5" t="s">
        <v>137</v>
      </c>
      <c r="R5" s="175"/>
      <c r="S5" s="176"/>
      <c r="T5"/>
    </row>
    <row r="6" spans="1:20" s="130" customFormat="1" ht="14.1" customHeight="1" x14ac:dyDescent="0.2">
      <c r="A6" s="225" t="s">
        <v>18</v>
      </c>
      <c r="B6" s="225"/>
      <c r="C6" s="225"/>
      <c r="D6" s="225"/>
      <c r="E6" s="236" t="s">
        <v>168</v>
      </c>
      <c r="F6" s="237"/>
      <c r="G6" s="147"/>
      <c r="O6">
        <v>3</v>
      </c>
      <c r="P6" t="s">
        <v>138</v>
      </c>
      <c r="R6" s="175"/>
      <c r="S6" s="176"/>
      <c r="T6"/>
    </row>
    <row r="7" spans="1:20" s="148" customFormat="1" ht="14.1" customHeight="1" x14ac:dyDescent="0.2">
      <c r="A7" s="225" t="s">
        <v>19</v>
      </c>
      <c r="B7" s="225"/>
      <c r="C7" s="225"/>
      <c r="D7" s="225"/>
      <c r="E7" s="230" t="s">
        <v>165</v>
      </c>
      <c r="F7" s="231"/>
      <c r="G7" s="232"/>
      <c r="H7" s="158"/>
      <c r="L7" s="130"/>
      <c r="M7" s="130"/>
      <c r="O7">
        <v>4</v>
      </c>
      <c r="P7" t="s">
        <v>139</v>
      </c>
      <c r="R7" s="175"/>
      <c r="S7" s="176"/>
      <c r="T7"/>
    </row>
    <row r="8" spans="1:20" s="148" customFormat="1" ht="14.1" customHeight="1" x14ac:dyDescent="0.2">
      <c r="A8" s="225" t="s">
        <v>20</v>
      </c>
      <c r="B8" s="225"/>
      <c r="C8" s="225"/>
      <c r="D8" s="225"/>
      <c r="E8" s="230" t="s">
        <v>166</v>
      </c>
      <c r="F8" s="231"/>
      <c r="G8" s="232"/>
      <c r="H8" s="180"/>
      <c r="L8" s="130"/>
      <c r="M8" s="130"/>
      <c r="O8">
        <v>5</v>
      </c>
      <c r="P8" t="s">
        <v>140</v>
      </c>
      <c r="R8" s="175"/>
      <c r="S8" s="176"/>
      <c r="T8"/>
    </row>
    <row r="9" spans="1:20" s="149" customFormat="1" ht="14.1" customHeight="1" x14ac:dyDescent="0.2">
      <c r="A9" s="225" t="s">
        <v>21</v>
      </c>
      <c r="B9" s="225"/>
      <c r="C9" s="225"/>
      <c r="D9" s="225"/>
      <c r="E9" s="233" t="s">
        <v>48</v>
      </c>
      <c r="F9" s="234"/>
      <c r="G9" s="235"/>
      <c r="L9" s="130"/>
      <c r="M9" s="131"/>
      <c r="O9">
        <v>6</v>
      </c>
      <c r="P9" t="s">
        <v>141</v>
      </c>
      <c r="R9" s="175"/>
      <c r="S9" s="176"/>
      <c r="T9"/>
    </row>
    <row r="10" spans="1:20" s="148" customFormat="1" ht="14.1" customHeight="1" x14ac:dyDescent="0.2">
      <c r="A10" s="225" t="s">
        <v>22</v>
      </c>
      <c r="B10" s="225"/>
      <c r="C10" s="225"/>
      <c r="D10" s="225"/>
      <c r="E10" s="207">
        <v>44197</v>
      </c>
      <c r="F10" s="208"/>
      <c r="G10" s="209"/>
      <c r="H10" s="150"/>
      <c r="L10" s="130"/>
      <c r="M10" s="130"/>
      <c r="O10">
        <v>7</v>
      </c>
      <c r="P10" t="s">
        <v>142</v>
      </c>
      <c r="R10" s="175"/>
      <c r="S10" s="176"/>
      <c r="T10"/>
    </row>
    <row r="11" spans="1:20" s="149" customFormat="1" ht="14.1" customHeight="1" x14ac:dyDescent="0.2">
      <c r="A11" s="225" t="s">
        <v>23</v>
      </c>
      <c r="B11" s="225"/>
      <c r="C11" s="225"/>
      <c r="D11" s="225"/>
      <c r="E11" s="207">
        <v>44926</v>
      </c>
      <c r="F11" s="210"/>
      <c r="G11" s="210"/>
      <c r="L11" s="130"/>
      <c r="M11" s="131"/>
      <c r="O11">
        <v>8</v>
      </c>
      <c r="P11" t="s">
        <v>143</v>
      </c>
      <c r="R11" s="175"/>
      <c r="S11" s="176"/>
      <c r="T11"/>
    </row>
    <row r="12" spans="1:20" s="149" customFormat="1" ht="14.1" customHeight="1" x14ac:dyDescent="0.2">
      <c r="A12" s="225" t="s">
        <v>25</v>
      </c>
      <c r="B12" s="225"/>
      <c r="C12" s="225"/>
      <c r="D12" s="225"/>
      <c r="E12" s="240">
        <v>313.45999999999998</v>
      </c>
      <c r="F12" s="240"/>
      <c r="G12" s="151"/>
      <c r="L12" s="130"/>
      <c r="M12" s="131"/>
      <c r="O12">
        <v>9</v>
      </c>
      <c r="P12" t="s">
        <v>144</v>
      </c>
      <c r="R12" s="175"/>
      <c r="S12" s="176"/>
      <c r="T12"/>
    </row>
    <row r="13" spans="1:20" s="149" customFormat="1" ht="14.1" customHeight="1" x14ac:dyDescent="0.2">
      <c r="A13" s="147" t="s">
        <v>26</v>
      </c>
      <c r="B13" s="147"/>
      <c r="C13" s="147"/>
      <c r="D13" s="147"/>
      <c r="E13" s="227">
        <v>180.62</v>
      </c>
      <c r="F13" s="227"/>
      <c r="H13" s="211"/>
      <c r="L13" s="130"/>
      <c r="M13" s="131"/>
      <c r="O13">
        <v>10</v>
      </c>
      <c r="P13" t="s">
        <v>145</v>
      </c>
      <c r="R13" s="175"/>
      <c r="S13" s="176"/>
      <c r="T13"/>
    </row>
    <row r="14" spans="1:20" s="3" customFormat="1" ht="14.1" customHeight="1" x14ac:dyDescent="0.2">
      <c r="A14" s="107"/>
      <c r="B14" s="107"/>
      <c r="C14" s="107"/>
      <c r="D14" s="107"/>
      <c r="E14" s="108"/>
      <c r="F14" s="108"/>
      <c r="G14" s="133"/>
      <c r="H14" s="109"/>
      <c r="L14" s="130"/>
      <c r="M14" s="132"/>
      <c r="O14">
        <v>11</v>
      </c>
      <c r="P14" t="s">
        <v>146</v>
      </c>
      <c r="R14" s="175"/>
      <c r="S14" s="176"/>
      <c r="T14"/>
    </row>
    <row r="15" spans="1:20" s="3" customFormat="1" ht="18" x14ac:dyDescent="0.25">
      <c r="A15" s="219" t="s">
        <v>96</v>
      </c>
      <c r="B15" s="219"/>
      <c r="C15" s="219"/>
      <c r="D15" s="219"/>
      <c r="E15" s="108"/>
      <c r="F15" s="108"/>
      <c r="G15" s="109"/>
      <c r="L15" s="130"/>
      <c r="M15" s="132"/>
      <c r="O15">
        <v>12</v>
      </c>
      <c r="P15" t="s">
        <v>147</v>
      </c>
      <c r="R15" s="175"/>
      <c r="S15" s="176"/>
      <c r="T15"/>
    </row>
    <row r="16" spans="1:20" s="110" customFormat="1" ht="14.1" customHeight="1" x14ac:dyDescent="0.2">
      <c r="A16" s="228" t="s">
        <v>74</v>
      </c>
      <c r="B16" s="228"/>
      <c r="C16" s="228"/>
      <c r="D16" s="229"/>
      <c r="E16" s="222">
        <v>0</v>
      </c>
      <c r="F16" s="222"/>
      <c r="L16" s="130"/>
      <c r="M16" s="131"/>
      <c r="O16">
        <v>13</v>
      </c>
      <c r="P16" t="s">
        <v>148</v>
      </c>
      <c r="R16" s="175"/>
      <c r="S16" s="176"/>
      <c r="T16"/>
    </row>
    <row r="17" spans="1:20" s="110" customFormat="1" ht="14.1" hidden="1" customHeight="1" x14ac:dyDescent="0.2">
      <c r="A17" s="228"/>
      <c r="B17" s="228"/>
      <c r="C17" s="228"/>
      <c r="D17" s="229"/>
      <c r="E17" s="223">
        <v>0</v>
      </c>
      <c r="F17" s="224"/>
      <c r="L17" s="131"/>
      <c r="M17" s="131"/>
      <c r="O17">
        <v>14</v>
      </c>
      <c r="P17" t="s">
        <v>149</v>
      </c>
      <c r="R17" s="175"/>
      <c r="S17" s="176"/>
      <c r="T17"/>
    </row>
    <row r="18" spans="1:20" s="110" customFormat="1" ht="14.1" hidden="1" customHeight="1" x14ac:dyDescent="0.2">
      <c r="A18" s="228" t="s">
        <v>90</v>
      </c>
      <c r="B18" s="228"/>
      <c r="C18" s="228"/>
      <c r="D18" s="228"/>
      <c r="E18" s="221">
        <v>0</v>
      </c>
      <c r="F18" s="221"/>
      <c r="L18" s="131"/>
      <c r="M18" s="131"/>
      <c r="O18">
        <v>15</v>
      </c>
      <c r="P18" t="s">
        <v>150</v>
      </c>
      <c r="R18" s="175"/>
      <c r="S18" s="176"/>
      <c r="T18"/>
    </row>
    <row r="19" spans="1:20" s="110" customFormat="1" ht="14.1" hidden="1" customHeight="1" x14ac:dyDescent="0.2">
      <c r="A19" s="228" t="s">
        <v>121</v>
      </c>
      <c r="B19" s="228"/>
      <c r="C19" s="228"/>
      <c r="D19" s="229"/>
      <c r="E19" s="222">
        <v>0</v>
      </c>
      <c r="F19" s="222"/>
      <c r="L19" s="131"/>
      <c r="M19" s="131"/>
      <c r="O19">
        <v>16</v>
      </c>
      <c r="P19" t="s">
        <v>151</v>
      </c>
      <c r="R19" s="175"/>
      <c r="S19" s="176"/>
      <c r="T19"/>
    </row>
    <row r="20" spans="1:20" s="110" customFormat="1" ht="14.1" hidden="1" customHeight="1" x14ac:dyDescent="0.2">
      <c r="A20" s="228" t="s">
        <v>122</v>
      </c>
      <c r="B20" s="228"/>
      <c r="C20" s="228"/>
      <c r="D20" s="229"/>
      <c r="E20" s="214">
        <f>+E19</f>
        <v>0</v>
      </c>
      <c r="F20" s="214"/>
      <c r="L20" s="131"/>
      <c r="M20" s="131"/>
      <c r="O20">
        <v>17</v>
      </c>
      <c r="P20" t="s">
        <v>152</v>
      </c>
      <c r="R20" s="175"/>
      <c r="S20" s="176"/>
      <c r="T20"/>
    </row>
    <row r="21" spans="1:20" s="110" customFormat="1" ht="14.1" hidden="1" customHeight="1" x14ac:dyDescent="0.2">
      <c r="A21" s="220" t="s">
        <v>101</v>
      </c>
      <c r="B21" s="220"/>
      <c r="C21" s="220"/>
      <c r="D21" s="226"/>
      <c r="E21" s="214">
        <v>0</v>
      </c>
      <c r="F21" s="214"/>
      <c r="L21" s="131"/>
      <c r="M21" s="131"/>
      <c r="O21">
        <v>18</v>
      </c>
      <c r="P21" t="s">
        <v>153</v>
      </c>
      <c r="R21" s="175"/>
      <c r="S21" s="176"/>
      <c r="T21"/>
    </row>
    <row r="22" spans="1:20" s="110" customFormat="1" ht="14.1" hidden="1" customHeight="1" x14ac:dyDescent="0.2">
      <c r="A22" s="220" t="s">
        <v>156</v>
      </c>
      <c r="B22" s="220"/>
      <c r="C22" s="220"/>
      <c r="D22" s="226"/>
      <c r="E22" s="241">
        <v>0</v>
      </c>
      <c r="F22" s="242"/>
      <c r="M22" s="131"/>
      <c r="O22">
        <v>19</v>
      </c>
      <c r="P22" t="s">
        <v>154</v>
      </c>
      <c r="R22" s="175"/>
      <c r="S22" s="176"/>
      <c r="T22"/>
    </row>
    <row r="23" spans="1:20" x14ac:dyDescent="0.2">
      <c r="A23" t="s">
        <v>106</v>
      </c>
      <c r="E23" s="214"/>
      <c r="F23" s="214"/>
      <c r="O23" s="162">
        <v>20</v>
      </c>
      <c r="P23" s="162"/>
    </row>
    <row r="24" spans="1:20" s="110" customFormat="1" ht="14.1" customHeight="1" x14ac:dyDescent="0.2">
      <c r="A24" t="s">
        <v>107</v>
      </c>
      <c r="E24" s="214"/>
      <c r="F24" s="214"/>
      <c r="O24" s="162">
        <v>21</v>
      </c>
      <c r="P24" s="162"/>
      <c r="R24"/>
      <c r="S24"/>
      <c r="T24"/>
    </row>
    <row r="25" spans="1:20" s="110" customFormat="1" ht="14.1" customHeight="1" x14ac:dyDescent="0.2">
      <c r="A25" t="s">
        <v>108</v>
      </c>
      <c r="E25" s="214"/>
      <c r="F25" s="214"/>
      <c r="O25" s="162">
        <v>22</v>
      </c>
      <c r="P25" s="162"/>
      <c r="R25"/>
      <c r="S25"/>
      <c r="T25"/>
    </row>
    <row r="26" spans="1:20" x14ac:dyDescent="0.2">
      <c r="O26" s="162">
        <v>23</v>
      </c>
      <c r="P26" s="162"/>
    </row>
    <row r="27" spans="1:20" s="110" customFormat="1" ht="14.1" customHeight="1" x14ac:dyDescent="0.2">
      <c r="A27" s="129"/>
      <c r="B27" s="129"/>
      <c r="C27" s="129"/>
      <c r="D27" s="107"/>
      <c r="E27"/>
      <c r="F27"/>
      <c r="O27" s="162">
        <v>24</v>
      </c>
      <c r="P27" s="162"/>
      <c r="R27"/>
      <c r="S27"/>
      <c r="T27"/>
    </row>
    <row r="28" spans="1:20" s="110" customFormat="1" ht="14.1" customHeight="1" x14ac:dyDescent="0.2">
      <c r="A28" s="129"/>
      <c r="B28" s="129"/>
      <c r="C28" s="129"/>
      <c r="D28" s="107"/>
      <c r="E28"/>
      <c r="F28"/>
      <c r="O28" s="162">
        <v>25</v>
      </c>
      <c r="P28" s="162"/>
      <c r="R28"/>
      <c r="S28"/>
      <c r="T28"/>
    </row>
    <row r="29" spans="1:20" s="110" customFormat="1" ht="14.1" customHeight="1" x14ac:dyDescent="0.2">
      <c r="A29" s="129"/>
      <c r="B29" s="129"/>
      <c r="C29" s="129"/>
      <c r="D29" s="107"/>
      <c r="E29"/>
      <c r="F29"/>
      <c r="O29" s="162">
        <v>26</v>
      </c>
      <c r="P29" s="162"/>
      <c r="R29"/>
      <c r="S29"/>
      <c r="T29"/>
    </row>
    <row r="30" spans="1:20" s="3" customFormat="1" ht="14.1" customHeight="1" x14ac:dyDescent="0.2">
      <c r="O30" s="162">
        <v>27</v>
      </c>
      <c r="P30" s="162"/>
      <c r="R30"/>
      <c r="S30"/>
      <c r="T30"/>
    </row>
    <row r="31" spans="1:20" s="3" customFormat="1" ht="18" x14ac:dyDescent="0.25">
      <c r="A31" s="219" t="s">
        <v>97</v>
      </c>
      <c r="B31" s="219"/>
      <c r="C31" s="219"/>
      <c r="D31" s="219"/>
      <c r="O31" s="162">
        <v>28</v>
      </c>
      <c r="P31" s="162"/>
      <c r="R31"/>
      <c r="S31"/>
      <c r="T31"/>
    </row>
    <row r="32" spans="1:20" s="110" customFormat="1" ht="14.1" customHeight="1" x14ac:dyDescent="0.2">
      <c r="A32" s="228" t="s">
        <v>114</v>
      </c>
      <c r="B32" s="228"/>
      <c r="C32" s="228"/>
      <c r="D32" s="229"/>
      <c r="E32" s="214">
        <v>0</v>
      </c>
      <c r="F32" s="214"/>
      <c r="O32" s="162">
        <v>29</v>
      </c>
      <c r="P32" s="162"/>
      <c r="R32"/>
      <c r="S32"/>
      <c r="T32"/>
    </row>
    <row r="33" spans="1:20" s="110" customFormat="1" ht="14.1" customHeight="1" x14ac:dyDescent="0.2">
      <c r="A33" s="228" t="s">
        <v>158</v>
      </c>
      <c r="B33" s="228"/>
      <c r="C33" s="228"/>
      <c r="D33" s="229"/>
      <c r="E33" s="214">
        <v>0</v>
      </c>
      <c r="F33" s="214"/>
      <c r="O33" s="162">
        <v>30</v>
      </c>
      <c r="P33" s="162"/>
      <c r="R33"/>
      <c r="S33"/>
      <c r="T33"/>
    </row>
    <row r="34" spans="1:20" s="110" customFormat="1" ht="14.1" customHeight="1" x14ac:dyDescent="0.2">
      <c r="A34" s="220" t="s">
        <v>103</v>
      </c>
      <c r="B34" s="220"/>
      <c r="C34" s="220"/>
      <c r="D34" s="220"/>
      <c r="E34" s="214">
        <v>0</v>
      </c>
      <c r="F34" s="214"/>
      <c r="O34" s="162">
        <v>31</v>
      </c>
      <c r="P34" s="162"/>
      <c r="R34"/>
      <c r="S34"/>
      <c r="T34"/>
    </row>
    <row r="35" spans="1:20" s="110" customFormat="1" ht="14.1" customHeight="1" x14ac:dyDescent="0.2">
      <c r="A35" s="220" t="s">
        <v>104</v>
      </c>
      <c r="B35" s="220"/>
      <c r="C35" s="220"/>
      <c r="D35" s="220"/>
      <c r="E35" s="214">
        <v>0</v>
      </c>
      <c r="F35" s="214"/>
      <c r="O35" s="162">
        <v>32</v>
      </c>
      <c r="P35" s="162"/>
      <c r="R35"/>
      <c r="S35"/>
      <c r="T35"/>
    </row>
    <row r="36" spans="1:20" s="110" customFormat="1" ht="14.1" customHeight="1" x14ac:dyDescent="0.2">
      <c r="A36" s="220" t="s">
        <v>105</v>
      </c>
      <c r="B36" s="220"/>
      <c r="C36" s="220"/>
      <c r="D36" s="220"/>
      <c r="E36" s="214">
        <v>0</v>
      </c>
      <c r="F36" s="214"/>
      <c r="O36" s="162">
        <v>33</v>
      </c>
      <c r="P36" s="162"/>
      <c r="R36"/>
      <c r="S36"/>
      <c r="T36"/>
    </row>
    <row r="37" spans="1:20" s="110" customFormat="1" ht="14.1" customHeight="1" x14ac:dyDescent="0.2">
      <c r="A37" s="220" t="s">
        <v>93</v>
      </c>
      <c r="B37" s="220"/>
      <c r="C37" s="220"/>
      <c r="D37" s="220"/>
      <c r="E37" s="214">
        <v>0</v>
      </c>
      <c r="F37" s="214"/>
      <c r="G37" s="156" t="str">
        <f>IFERROR(VLOOKUP(E4,'[1]5Bim 2014'!A$4:C$14,3,FALSE)," ")</f>
        <v xml:space="preserve"> </v>
      </c>
      <c r="H37" s="157" t="str">
        <f>IF(G37&lt;&gt;" ","CREDITO INFONAVIT","")</f>
        <v/>
      </c>
      <c r="O37" s="162">
        <v>34</v>
      </c>
      <c r="P37" s="162"/>
      <c r="R37"/>
      <c r="S37"/>
      <c r="T37"/>
    </row>
    <row r="38" spans="1:20" s="3" customFormat="1" ht="14.1" customHeight="1" x14ac:dyDescent="0.2">
      <c r="A38" s="102"/>
      <c r="B38" s="102"/>
      <c r="C38" s="102"/>
      <c r="D38" s="102"/>
      <c r="E38" s="101"/>
      <c r="F38" s="101"/>
      <c r="O38" s="162">
        <v>35</v>
      </c>
      <c r="P38" s="162"/>
      <c r="R38"/>
      <c r="S38"/>
      <c r="T38"/>
    </row>
    <row r="39" spans="1:20" s="3" customFormat="1" ht="14.1" customHeight="1" thickBot="1" x14ac:dyDescent="0.25">
      <c r="A39" s="102"/>
      <c r="B39" s="102"/>
      <c r="C39" s="102"/>
      <c r="D39" s="102"/>
      <c r="E39" s="101"/>
      <c r="F39" s="101"/>
      <c r="O39" s="162">
        <v>36</v>
      </c>
      <c r="P39" s="162"/>
      <c r="R39"/>
      <c r="S39"/>
      <c r="T39"/>
    </row>
    <row r="40" spans="1:20" s="3" customFormat="1" ht="19.5" thickTop="1" thickBot="1" x14ac:dyDescent="0.25">
      <c r="A40" s="1"/>
      <c r="B40" s="1"/>
      <c r="D40" s="238" t="s">
        <v>91</v>
      </c>
      <c r="E40" s="239"/>
      <c r="O40" s="162">
        <v>37</v>
      </c>
      <c r="P40" s="162"/>
      <c r="R40"/>
      <c r="S40"/>
      <c r="T40"/>
    </row>
    <row r="41" spans="1:20" s="6" customFormat="1" ht="14.1" customHeight="1" thickTop="1" thickBot="1" x14ac:dyDescent="0.25">
      <c r="A41" s="25"/>
      <c r="B41" s="25"/>
      <c r="C41" s="24"/>
      <c r="D41" s="24"/>
      <c r="E41" s="26"/>
      <c r="F41" s="26"/>
      <c r="G41" s="24"/>
      <c r="H41" s="27"/>
      <c r="O41" s="162">
        <v>38</v>
      </c>
      <c r="P41" s="162"/>
      <c r="R41"/>
      <c r="S41"/>
      <c r="T41"/>
    </row>
    <row r="42" spans="1:20" s="3" customFormat="1" ht="19.5" thickTop="1" thickBot="1" x14ac:dyDescent="0.25">
      <c r="A42" s="25"/>
      <c r="B42" s="25"/>
      <c r="C42" s="215" t="s">
        <v>92</v>
      </c>
      <c r="D42" s="216"/>
      <c r="E42" s="216"/>
      <c r="F42" s="217"/>
      <c r="G42" s="4"/>
      <c r="H42" s="4"/>
      <c r="O42" s="162">
        <v>39</v>
      </c>
      <c r="P42" s="162"/>
      <c r="R42"/>
      <c r="S42"/>
      <c r="T42"/>
    </row>
    <row r="43" spans="1:20" s="3" customFormat="1" ht="14.1" customHeight="1" thickTop="1" x14ac:dyDescent="0.2">
      <c r="A43" s="25"/>
      <c r="B43" s="25"/>
      <c r="C43" s="4"/>
      <c r="D43" s="4"/>
      <c r="E43" s="26"/>
      <c r="F43" s="29"/>
      <c r="G43" s="4"/>
      <c r="H43" s="4"/>
      <c r="O43" s="162">
        <v>40</v>
      </c>
      <c r="P43" s="162"/>
      <c r="R43"/>
      <c r="S43"/>
      <c r="T43"/>
    </row>
    <row r="44" spans="1:20" s="3" customFormat="1" ht="14.1" customHeight="1" x14ac:dyDescent="0.2">
      <c r="A44" s="25"/>
      <c r="B44" s="25"/>
      <c r="C44" s="4"/>
      <c r="D44" s="4"/>
      <c r="E44" s="26"/>
      <c r="F44" s="30"/>
      <c r="G44" s="31"/>
      <c r="H44" s="30"/>
      <c r="O44" s="162">
        <v>41</v>
      </c>
      <c r="P44" s="162"/>
      <c r="R44"/>
      <c r="S44"/>
      <c r="T44"/>
    </row>
    <row r="45" spans="1:20" s="3" customFormat="1" ht="14.1" customHeight="1" x14ac:dyDescent="0.2">
      <c r="A45" s="32"/>
      <c r="B45" s="25"/>
      <c r="C45" s="4"/>
      <c r="D45" s="4"/>
      <c r="E45" s="26"/>
      <c r="F45" s="30"/>
      <c r="G45" s="4"/>
      <c r="H45" s="4"/>
      <c r="O45" s="162">
        <v>42</v>
      </c>
      <c r="P45" s="162"/>
      <c r="R45"/>
      <c r="S45"/>
      <c r="T45"/>
    </row>
    <row r="46" spans="1:20" s="3" customFormat="1" ht="14.1" customHeight="1" x14ac:dyDescent="0.2">
      <c r="A46" s="33"/>
      <c r="B46" s="25"/>
      <c r="C46" s="4"/>
      <c r="D46" s="4"/>
      <c r="E46" s="26"/>
      <c r="F46" s="30"/>
      <c r="G46" s="4"/>
      <c r="H46" s="4"/>
      <c r="O46" s="162">
        <v>43</v>
      </c>
      <c r="P46" s="162"/>
      <c r="R46"/>
      <c r="S46"/>
      <c r="T46"/>
    </row>
    <row r="47" spans="1:20" s="3" customFormat="1" ht="14.1" customHeight="1" x14ac:dyDescent="0.2">
      <c r="A47" s="25"/>
      <c r="B47" s="25"/>
      <c r="C47" s="4"/>
      <c r="D47" s="4"/>
      <c r="E47" s="26"/>
      <c r="F47" s="30"/>
      <c r="G47" s="4"/>
      <c r="H47" s="4"/>
      <c r="O47" s="162">
        <v>44</v>
      </c>
      <c r="P47" s="162"/>
      <c r="R47"/>
      <c r="S47"/>
      <c r="T47"/>
    </row>
    <row r="48" spans="1:20" s="3" customFormat="1" ht="14.1" customHeight="1" x14ac:dyDescent="0.2">
      <c r="A48" s="34"/>
      <c r="B48" s="34"/>
      <c r="C48" s="24"/>
      <c r="D48" s="24"/>
      <c r="E48" s="26"/>
      <c r="F48" s="4"/>
      <c r="G48" s="105"/>
      <c r="H48" s="4"/>
      <c r="O48" s="162">
        <v>45</v>
      </c>
      <c r="P48" s="162"/>
      <c r="R48"/>
      <c r="S48"/>
      <c r="T48"/>
    </row>
    <row r="49" spans="1:20" s="3" customFormat="1" ht="14.1" customHeight="1" x14ac:dyDescent="0.2">
      <c r="A49" s="34"/>
      <c r="B49" s="34"/>
      <c r="C49" s="23"/>
      <c r="D49" s="23"/>
      <c r="E49" s="26"/>
      <c r="F49" s="35"/>
      <c r="G49" s="106"/>
      <c r="H49" s="36"/>
      <c r="O49" s="162">
        <v>46</v>
      </c>
      <c r="P49" s="162"/>
      <c r="R49"/>
      <c r="S49"/>
      <c r="T49"/>
    </row>
    <row r="50" spans="1:20" s="10" customFormat="1" ht="14.1" customHeight="1" x14ac:dyDescent="0.2">
      <c r="A50" s="34"/>
      <c r="B50" s="34"/>
      <c r="C50" s="4"/>
      <c r="D50" s="4"/>
      <c r="E50" s="28"/>
      <c r="F50" s="35"/>
      <c r="G50" s="36"/>
      <c r="H50" s="36"/>
      <c r="O50" s="162">
        <v>47</v>
      </c>
      <c r="P50" s="162"/>
      <c r="R50"/>
      <c r="S50"/>
      <c r="T50"/>
    </row>
    <row r="51" spans="1:20" s="10" customFormat="1" ht="14.1" customHeight="1" x14ac:dyDescent="0.2">
      <c r="A51" s="34"/>
      <c r="B51" s="34"/>
      <c r="C51" s="4"/>
      <c r="D51" s="4"/>
      <c r="E51" s="26"/>
      <c r="F51" s="35"/>
      <c r="G51" s="23"/>
      <c r="H51" s="23"/>
      <c r="O51" s="162">
        <v>48</v>
      </c>
      <c r="P51" s="162"/>
      <c r="R51"/>
      <c r="S51"/>
      <c r="T51"/>
    </row>
    <row r="52" spans="1:20" s="9" customFormat="1" ht="14.1" customHeight="1" x14ac:dyDescent="0.2">
      <c r="A52" s="37"/>
      <c r="B52" s="4"/>
      <c r="C52" s="38"/>
      <c r="D52" s="38"/>
      <c r="E52" s="26"/>
      <c r="F52" s="35"/>
      <c r="G52" s="35"/>
      <c r="H52" s="35"/>
      <c r="O52" s="162">
        <v>49</v>
      </c>
      <c r="P52" s="162"/>
      <c r="R52"/>
      <c r="S52"/>
      <c r="T52"/>
    </row>
    <row r="53" spans="1:20" s="18" customFormat="1" ht="14.1" customHeight="1" x14ac:dyDescent="0.2">
      <c r="A53" s="30"/>
      <c r="B53" s="30"/>
      <c r="C53" s="26"/>
      <c r="D53" s="30"/>
      <c r="E53" s="35"/>
      <c r="F53" s="35"/>
      <c r="G53" s="30"/>
      <c r="H53" s="35"/>
      <c r="O53" s="162">
        <v>50</v>
      </c>
      <c r="P53" s="162"/>
      <c r="R53"/>
      <c r="S53"/>
      <c r="T53"/>
    </row>
    <row r="54" spans="1:20" s="18" customFormat="1" ht="14.1" customHeight="1" x14ac:dyDescent="0.2">
      <c r="A54" s="30"/>
      <c r="B54" s="30"/>
      <c r="C54" s="26"/>
      <c r="D54" s="30"/>
      <c r="E54" s="35"/>
      <c r="F54" s="35"/>
      <c r="G54" s="30"/>
      <c r="H54" s="35"/>
      <c r="O54" s="162">
        <v>51</v>
      </c>
      <c r="P54" s="162"/>
      <c r="R54"/>
      <c r="S54"/>
      <c r="T54"/>
    </row>
    <row r="55" spans="1:20" s="18" customFormat="1" ht="14.1" customHeight="1" x14ac:dyDescent="0.2">
      <c r="A55" s="30"/>
      <c r="B55" s="30"/>
      <c r="C55" s="26"/>
      <c r="D55" s="30"/>
      <c r="E55" s="35"/>
      <c r="F55" s="35"/>
      <c r="G55" s="30"/>
      <c r="H55" s="35"/>
      <c r="O55" s="162">
        <v>52</v>
      </c>
      <c r="P55" s="162"/>
      <c r="R55"/>
      <c r="S55"/>
      <c r="T55"/>
    </row>
    <row r="56" spans="1:20" s="18" customFormat="1" ht="14.1" customHeight="1" x14ac:dyDescent="0.2">
      <c r="A56" s="30"/>
      <c r="B56" s="30"/>
      <c r="C56" s="26"/>
      <c r="D56" s="30"/>
      <c r="E56" s="35"/>
      <c r="F56" s="35"/>
      <c r="G56" s="30"/>
      <c r="H56" s="35"/>
      <c r="O56" s="162">
        <v>53</v>
      </c>
      <c r="P56" s="162"/>
      <c r="R56"/>
      <c r="S56"/>
      <c r="T56"/>
    </row>
    <row r="57" spans="1:20" s="18" customFormat="1" ht="14.1" customHeight="1" x14ac:dyDescent="0.2">
      <c r="A57" s="39"/>
      <c r="B57" s="29"/>
      <c r="C57" s="35"/>
      <c r="D57" s="35"/>
      <c r="E57" s="35"/>
      <c r="F57" s="35"/>
      <c r="G57" s="35"/>
      <c r="H57" s="35"/>
      <c r="O57" s="162">
        <v>54</v>
      </c>
      <c r="P57" s="162"/>
      <c r="R57"/>
      <c r="S57"/>
      <c r="T57"/>
    </row>
    <row r="58" spans="1:20" s="18" customFormat="1" ht="14.1" customHeight="1" x14ac:dyDescent="0.2">
      <c r="A58" s="30"/>
      <c r="B58" s="30"/>
      <c r="C58" s="35"/>
      <c r="D58" s="35"/>
      <c r="E58" s="35"/>
      <c r="F58" s="35"/>
      <c r="G58" s="35"/>
      <c r="H58" s="35"/>
      <c r="O58" s="162">
        <v>55</v>
      </c>
      <c r="P58" s="162"/>
      <c r="R58"/>
      <c r="S58"/>
      <c r="T58"/>
    </row>
    <row r="59" spans="1:20" s="18" customFormat="1" ht="14.1" customHeight="1" x14ac:dyDescent="0.2">
      <c r="O59" s="162">
        <v>56</v>
      </c>
      <c r="P59" s="162"/>
      <c r="R59"/>
      <c r="S59"/>
      <c r="T59"/>
    </row>
    <row r="60" spans="1:20" s="18" customFormat="1" ht="14.1" customHeight="1" x14ac:dyDescent="0.2">
      <c r="C60" s="20"/>
      <c r="D60" s="20"/>
      <c r="E60" s="20"/>
      <c r="F60" s="20"/>
      <c r="G60" s="20"/>
      <c r="H60" s="20"/>
      <c r="O60" s="162">
        <v>57</v>
      </c>
      <c r="P60" s="162"/>
      <c r="R60"/>
      <c r="S60"/>
      <c r="T60"/>
    </row>
    <row r="61" spans="1:20" s="20" customFormat="1" ht="14.1" customHeight="1" x14ac:dyDescent="0.2">
      <c r="A61" s="18"/>
      <c r="B61" s="18"/>
      <c r="O61" s="162">
        <v>58</v>
      </c>
      <c r="P61" s="162"/>
      <c r="R61"/>
      <c r="S61"/>
      <c r="T61"/>
    </row>
    <row r="62" spans="1:20" s="20" customFormat="1" x14ac:dyDescent="0.2">
      <c r="A62" s="18"/>
      <c r="B62" s="18"/>
      <c r="E62" s="19"/>
      <c r="F62" s="18"/>
      <c r="O62" s="162">
        <v>59</v>
      </c>
      <c r="P62" s="162"/>
      <c r="R62"/>
      <c r="S62"/>
      <c r="T62"/>
    </row>
    <row r="63" spans="1:20" s="20" customFormat="1" x14ac:dyDescent="0.2">
      <c r="A63" s="18"/>
      <c r="B63" s="18"/>
      <c r="E63" s="19"/>
      <c r="F63" s="18"/>
      <c r="O63" s="162">
        <v>60</v>
      </c>
      <c r="P63" s="162"/>
      <c r="R63"/>
      <c r="S63"/>
      <c r="T63"/>
    </row>
    <row r="64" spans="1:20" s="20" customFormat="1" x14ac:dyDescent="0.2">
      <c r="O64" s="162">
        <v>61</v>
      </c>
      <c r="P64" s="162"/>
      <c r="R64"/>
      <c r="S64"/>
      <c r="T64"/>
    </row>
    <row r="65" spans="5:20" s="20" customFormat="1" x14ac:dyDescent="0.2">
      <c r="O65" s="162">
        <v>62</v>
      </c>
      <c r="P65" s="162"/>
      <c r="R65"/>
      <c r="S65"/>
      <c r="T65"/>
    </row>
    <row r="66" spans="5:20" s="20" customFormat="1" x14ac:dyDescent="0.2">
      <c r="O66" s="162">
        <v>63</v>
      </c>
      <c r="P66" s="162"/>
      <c r="R66"/>
      <c r="S66"/>
      <c r="T66"/>
    </row>
    <row r="67" spans="5:20" s="20" customFormat="1" x14ac:dyDescent="0.2">
      <c r="O67" s="162">
        <v>64</v>
      </c>
      <c r="P67" s="162"/>
      <c r="R67"/>
      <c r="S67"/>
      <c r="T67"/>
    </row>
    <row r="68" spans="5:20" s="20" customFormat="1" x14ac:dyDescent="0.2">
      <c r="O68" s="162">
        <v>65</v>
      </c>
      <c r="P68" s="162"/>
      <c r="R68"/>
      <c r="S68"/>
      <c r="T68"/>
    </row>
    <row r="69" spans="5:20" s="20" customFormat="1" x14ac:dyDescent="0.2">
      <c r="O69" s="162">
        <v>66</v>
      </c>
      <c r="P69" s="162"/>
      <c r="R69"/>
      <c r="S69"/>
      <c r="T69"/>
    </row>
    <row r="70" spans="5:20" s="20" customFormat="1" x14ac:dyDescent="0.2">
      <c r="O70" s="162">
        <v>67</v>
      </c>
      <c r="P70" s="162"/>
      <c r="R70"/>
      <c r="S70"/>
      <c r="T70"/>
    </row>
    <row r="71" spans="5:20" s="20" customFormat="1" x14ac:dyDescent="0.2">
      <c r="O71" s="162">
        <v>68</v>
      </c>
      <c r="P71" s="162"/>
      <c r="R71"/>
      <c r="S71"/>
      <c r="T71"/>
    </row>
    <row r="72" spans="5:20" s="20" customFormat="1" x14ac:dyDescent="0.2">
      <c r="E72" s="19"/>
      <c r="F72" s="18"/>
      <c r="O72" s="162">
        <v>69</v>
      </c>
      <c r="P72" s="162"/>
      <c r="R72"/>
      <c r="S72"/>
      <c r="T72"/>
    </row>
    <row r="73" spans="5:20" s="20" customFormat="1" x14ac:dyDescent="0.2">
      <c r="E73" s="19"/>
      <c r="F73" s="18"/>
      <c r="O73" s="162">
        <v>70</v>
      </c>
      <c r="P73" s="162"/>
      <c r="R73"/>
      <c r="S73"/>
      <c r="T73"/>
    </row>
    <row r="74" spans="5:20" s="20" customFormat="1" x14ac:dyDescent="0.2">
      <c r="E74" s="19"/>
      <c r="F74" s="18"/>
      <c r="O74" s="162">
        <v>71</v>
      </c>
      <c r="P74" s="162"/>
      <c r="R74"/>
      <c r="S74"/>
      <c r="T74"/>
    </row>
    <row r="75" spans="5:20" s="20" customFormat="1" x14ac:dyDescent="0.2">
      <c r="E75" s="19"/>
      <c r="F75" s="18"/>
      <c r="O75" s="162">
        <v>72</v>
      </c>
      <c r="P75" s="162"/>
      <c r="R75"/>
      <c r="S75"/>
      <c r="T75"/>
    </row>
    <row r="76" spans="5:20" s="20" customFormat="1" x14ac:dyDescent="0.2">
      <c r="E76" s="19"/>
      <c r="F76" s="18"/>
      <c r="O76" s="162">
        <v>73</v>
      </c>
      <c r="P76" s="162"/>
      <c r="R76"/>
      <c r="S76"/>
      <c r="T76"/>
    </row>
    <row r="77" spans="5:20" s="20" customFormat="1" x14ac:dyDescent="0.2">
      <c r="E77" s="19"/>
      <c r="F77" s="18"/>
      <c r="O77" s="162">
        <v>74</v>
      </c>
      <c r="P77" s="162"/>
      <c r="R77"/>
      <c r="S77"/>
      <c r="T77"/>
    </row>
    <row r="78" spans="5:20" s="20" customFormat="1" x14ac:dyDescent="0.2">
      <c r="E78" s="19"/>
      <c r="F78" s="18"/>
      <c r="O78" s="159"/>
      <c r="P78" s="159"/>
      <c r="R78"/>
      <c r="S78"/>
      <c r="T78"/>
    </row>
    <row r="79" spans="5:20" s="20" customFormat="1" x14ac:dyDescent="0.2">
      <c r="E79" s="19"/>
      <c r="F79" s="18"/>
      <c r="O79" s="159"/>
      <c r="P79" s="159"/>
      <c r="R79"/>
      <c r="S79"/>
      <c r="T79"/>
    </row>
    <row r="80" spans="5:20" s="20" customFormat="1" x14ac:dyDescent="0.2">
      <c r="E80" s="19"/>
      <c r="F80" s="18"/>
      <c r="O80" s="159"/>
      <c r="P80" s="159"/>
      <c r="R80"/>
      <c r="S80"/>
      <c r="T80"/>
    </row>
    <row r="81" spans="5:20" s="20" customFormat="1" x14ac:dyDescent="0.2">
      <c r="E81" s="19"/>
      <c r="F81" s="18"/>
      <c r="O81" s="159"/>
      <c r="P81" s="159"/>
      <c r="R81"/>
      <c r="S81"/>
      <c r="T81"/>
    </row>
    <row r="82" spans="5:20" s="20" customFormat="1" x14ac:dyDescent="0.2">
      <c r="E82" s="19"/>
      <c r="F82" s="18"/>
      <c r="O82" s="159"/>
      <c r="P82" s="159"/>
      <c r="R82"/>
      <c r="S82"/>
      <c r="T82"/>
    </row>
    <row r="83" spans="5:20" s="20" customFormat="1" x14ac:dyDescent="0.2">
      <c r="E83" s="19"/>
      <c r="F83" s="18"/>
      <c r="O83" s="159"/>
      <c r="P83" s="159"/>
      <c r="R83"/>
      <c r="S83"/>
      <c r="T83"/>
    </row>
    <row r="84" spans="5:20" s="20" customFormat="1" x14ac:dyDescent="0.2">
      <c r="E84" s="19"/>
      <c r="F84" s="18"/>
      <c r="O84" s="159"/>
      <c r="P84" s="159"/>
      <c r="R84"/>
      <c r="S84"/>
      <c r="T84"/>
    </row>
    <row r="85" spans="5:20" s="20" customFormat="1" x14ac:dyDescent="0.2">
      <c r="E85" s="19"/>
      <c r="F85" s="18"/>
      <c r="O85" s="159"/>
      <c r="P85" s="159"/>
      <c r="R85"/>
      <c r="S85"/>
      <c r="T85"/>
    </row>
    <row r="86" spans="5:20" s="20" customFormat="1" x14ac:dyDescent="0.2">
      <c r="E86" s="19"/>
      <c r="F86" s="18"/>
      <c r="R86"/>
      <c r="S86"/>
      <c r="T86"/>
    </row>
    <row r="87" spans="5:20" s="20" customFormat="1" x14ac:dyDescent="0.2">
      <c r="E87" s="19"/>
      <c r="F87" s="18"/>
      <c r="R87"/>
      <c r="S87"/>
      <c r="T87"/>
    </row>
    <row r="88" spans="5:20" s="20" customFormat="1" x14ac:dyDescent="0.2">
      <c r="E88" s="19"/>
      <c r="F88" s="18"/>
      <c r="R88"/>
      <c r="S88"/>
      <c r="T88"/>
    </row>
    <row r="89" spans="5:20" s="20" customFormat="1" x14ac:dyDescent="0.2">
      <c r="E89" s="19"/>
      <c r="F89" s="18"/>
      <c r="R89"/>
      <c r="S89"/>
      <c r="T89"/>
    </row>
    <row r="90" spans="5:20" s="20" customFormat="1" x14ac:dyDescent="0.2">
      <c r="E90" s="21"/>
      <c r="R90"/>
      <c r="S90"/>
      <c r="T90"/>
    </row>
    <row r="91" spans="5:20" s="20" customFormat="1" x14ac:dyDescent="0.2">
      <c r="E91" s="21"/>
      <c r="R91"/>
      <c r="S91"/>
      <c r="T91"/>
    </row>
    <row r="92" spans="5:20" s="20" customFormat="1" x14ac:dyDescent="0.2">
      <c r="E92" s="21"/>
      <c r="R92"/>
      <c r="S92"/>
      <c r="T92"/>
    </row>
    <row r="93" spans="5:20" s="20" customFormat="1" x14ac:dyDescent="0.2">
      <c r="R93"/>
      <c r="S93"/>
      <c r="T93"/>
    </row>
    <row r="94" spans="5:20" s="20" customFormat="1" x14ac:dyDescent="0.2">
      <c r="R94"/>
      <c r="S94"/>
      <c r="T94"/>
    </row>
    <row r="95" spans="5:20" s="20" customFormat="1" x14ac:dyDescent="0.2">
      <c r="R95"/>
      <c r="S95"/>
      <c r="T95"/>
    </row>
    <row r="96" spans="5:20" s="20" customFormat="1" x14ac:dyDescent="0.2">
      <c r="R96"/>
      <c r="S96"/>
      <c r="T96"/>
    </row>
    <row r="97" spans="18:20" s="20" customFormat="1" x14ac:dyDescent="0.2">
      <c r="R97"/>
      <c r="S97"/>
      <c r="T97"/>
    </row>
    <row r="98" spans="18:20" s="20" customFormat="1" x14ac:dyDescent="0.2">
      <c r="R98"/>
      <c r="S98"/>
      <c r="T98"/>
    </row>
    <row r="99" spans="18:20" s="20" customFormat="1" x14ac:dyDescent="0.2">
      <c r="R99"/>
      <c r="S99"/>
      <c r="T99"/>
    </row>
    <row r="100" spans="18:20" s="20" customFormat="1" x14ac:dyDescent="0.2">
      <c r="R100"/>
      <c r="S100"/>
      <c r="T100"/>
    </row>
    <row r="101" spans="18:20" s="20" customFormat="1" x14ac:dyDescent="0.2">
      <c r="R101"/>
      <c r="S101"/>
      <c r="T101"/>
    </row>
    <row r="102" spans="18:20" s="20" customFormat="1" x14ac:dyDescent="0.2">
      <c r="R102"/>
      <c r="S102"/>
      <c r="T102"/>
    </row>
    <row r="103" spans="18:20" s="20" customFormat="1" x14ac:dyDescent="0.2">
      <c r="R103"/>
      <c r="S103"/>
      <c r="T103"/>
    </row>
    <row r="104" spans="18:20" s="20" customFormat="1" x14ac:dyDescent="0.2">
      <c r="R104"/>
      <c r="S104"/>
      <c r="T104"/>
    </row>
    <row r="105" spans="18:20" s="20" customFormat="1" x14ac:dyDescent="0.2">
      <c r="R105"/>
      <c r="S105"/>
      <c r="T105"/>
    </row>
    <row r="106" spans="18:20" s="20" customFormat="1" x14ac:dyDescent="0.2">
      <c r="R106"/>
      <c r="S106"/>
      <c r="T106"/>
    </row>
    <row r="107" spans="18:20" s="20" customFormat="1" x14ac:dyDescent="0.2">
      <c r="R107"/>
      <c r="S107"/>
      <c r="T107"/>
    </row>
    <row r="108" spans="18:20" s="20" customFormat="1" x14ac:dyDescent="0.2">
      <c r="R108"/>
      <c r="S108"/>
      <c r="T108"/>
    </row>
    <row r="109" spans="18:20" s="20" customFormat="1" x14ac:dyDescent="0.2">
      <c r="R109"/>
      <c r="S109"/>
      <c r="T109"/>
    </row>
    <row r="110" spans="18:20" s="20" customFormat="1" x14ac:dyDescent="0.2">
      <c r="R110"/>
      <c r="S110"/>
      <c r="T110"/>
    </row>
    <row r="111" spans="18:20" s="20" customFormat="1" x14ac:dyDescent="0.2">
      <c r="R111"/>
      <c r="S111"/>
      <c r="T111"/>
    </row>
    <row r="112" spans="18:20" s="20" customFormat="1" x14ac:dyDescent="0.2">
      <c r="R112"/>
      <c r="S112"/>
      <c r="T112"/>
    </row>
    <row r="113" spans="18:20" s="20" customFormat="1" x14ac:dyDescent="0.2">
      <c r="R113"/>
      <c r="S113"/>
      <c r="T113"/>
    </row>
    <row r="114" spans="18:20" s="20" customFormat="1" x14ac:dyDescent="0.2">
      <c r="R114"/>
      <c r="S114"/>
      <c r="T114"/>
    </row>
    <row r="115" spans="18:20" s="20" customFormat="1" x14ac:dyDescent="0.2">
      <c r="R115"/>
      <c r="S115"/>
      <c r="T115"/>
    </row>
    <row r="116" spans="18:20" s="20" customFormat="1" x14ac:dyDescent="0.2">
      <c r="R116"/>
      <c r="S116"/>
      <c r="T116"/>
    </row>
    <row r="117" spans="18:20" s="20" customFormat="1" x14ac:dyDescent="0.2">
      <c r="R117"/>
      <c r="S117"/>
      <c r="T117"/>
    </row>
    <row r="118" spans="18:20" s="20" customFormat="1" x14ac:dyDescent="0.2">
      <c r="R118"/>
      <c r="S118"/>
      <c r="T118"/>
    </row>
    <row r="119" spans="18:20" s="20" customFormat="1" x14ac:dyDescent="0.2">
      <c r="R119"/>
      <c r="S119"/>
      <c r="T119"/>
    </row>
    <row r="120" spans="18:20" s="20" customFormat="1" x14ac:dyDescent="0.2">
      <c r="R120"/>
      <c r="S120"/>
      <c r="T120"/>
    </row>
    <row r="121" spans="18:20" s="20" customFormat="1" x14ac:dyDescent="0.2">
      <c r="R121"/>
      <c r="S121"/>
      <c r="T121"/>
    </row>
    <row r="122" spans="18:20" s="20" customFormat="1" x14ac:dyDescent="0.2">
      <c r="R122"/>
      <c r="S122"/>
      <c r="T122"/>
    </row>
    <row r="123" spans="18:20" s="20" customFormat="1" x14ac:dyDescent="0.2">
      <c r="R123"/>
      <c r="S123"/>
      <c r="T123"/>
    </row>
    <row r="124" spans="18:20" s="20" customFormat="1" x14ac:dyDescent="0.2">
      <c r="R124"/>
      <c r="S124"/>
      <c r="T124"/>
    </row>
    <row r="125" spans="18:20" s="20" customFormat="1" x14ac:dyDescent="0.2">
      <c r="R125"/>
      <c r="S125"/>
      <c r="T125"/>
    </row>
    <row r="126" spans="18:20" s="20" customFormat="1" x14ac:dyDescent="0.2">
      <c r="R126"/>
      <c r="S126"/>
      <c r="T126"/>
    </row>
    <row r="127" spans="18:20" s="20" customFormat="1" x14ac:dyDescent="0.2">
      <c r="R127"/>
      <c r="S127"/>
      <c r="T127"/>
    </row>
    <row r="128" spans="18:20" s="20" customFormat="1" x14ac:dyDescent="0.2">
      <c r="R128"/>
      <c r="S128"/>
      <c r="T128"/>
    </row>
    <row r="129" spans="18:20" s="20" customFormat="1" x14ac:dyDescent="0.2">
      <c r="R129"/>
      <c r="S129"/>
      <c r="T129"/>
    </row>
    <row r="130" spans="18:20" s="20" customFormat="1" x14ac:dyDescent="0.2">
      <c r="R130"/>
      <c r="S130"/>
      <c r="T130"/>
    </row>
    <row r="131" spans="18:20" s="20" customFormat="1" x14ac:dyDescent="0.2">
      <c r="R131"/>
      <c r="S131"/>
      <c r="T131"/>
    </row>
    <row r="132" spans="18:20" s="20" customFormat="1" x14ac:dyDescent="0.2">
      <c r="R132"/>
      <c r="S132"/>
      <c r="T132"/>
    </row>
    <row r="133" spans="18:20" s="20" customFormat="1" x14ac:dyDescent="0.2">
      <c r="R133"/>
      <c r="S133"/>
      <c r="T133"/>
    </row>
    <row r="134" spans="18:20" s="20" customFormat="1" x14ac:dyDescent="0.2">
      <c r="R134"/>
      <c r="S134"/>
      <c r="T134"/>
    </row>
    <row r="135" spans="18:20" s="20" customFormat="1" x14ac:dyDescent="0.2">
      <c r="R135"/>
      <c r="S135"/>
      <c r="T135"/>
    </row>
    <row r="136" spans="18:20" s="20" customFormat="1" x14ac:dyDescent="0.2">
      <c r="R136"/>
      <c r="S136"/>
      <c r="T136"/>
    </row>
    <row r="137" spans="18:20" s="20" customFormat="1" x14ac:dyDescent="0.2">
      <c r="R137"/>
      <c r="S137"/>
      <c r="T137"/>
    </row>
    <row r="138" spans="18:20" s="20" customFormat="1" x14ac:dyDescent="0.2">
      <c r="R138"/>
      <c r="S138"/>
      <c r="T138"/>
    </row>
    <row r="139" spans="18:20" s="20" customFormat="1" x14ac:dyDescent="0.2">
      <c r="R139"/>
      <c r="S139"/>
      <c r="T139"/>
    </row>
    <row r="140" spans="18:20" s="20" customFormat="1" x14ac:dyDescent="0.2">
      <c r="R140"/>
      <c r="S140"/>
      <c r="T140"/>
    </row>
    <row r="141" spans="18:20" s="20" customFormat="1" x14ac:dyDescent="0.2">
      <c r="R141"/>
      <c r="S141"/>
      <c r="T141"/>
    </row>
    <row r="142" spans="18:20" s="20" customFormat="1" x14ac:dyDescent="0.2">
      <c r="R142"/>
      <c r="S142"/>
      <c r="T142"/>
    </row>
    <row r="143" spans="18:20" s="20" customFormat="1" x14ac:dyDescent="0.2">
      <c r="R143"/>
      <c r="S143"/>
      <c r="T143"/>
    </row>
    <row r="144" spans="18:20" s="20" customFormat="1" x14ac:dyDescent="0.2">
      <c r="R144"/>
      <c r="S144"/>
      <c r="T144"/>
    </row>
    <row r="145" spans="18:20" s="20" customFormat="1" x14ac:dyDescent="0.2">
      <c r="R145"/>
      <c r="S145"/>
      <c r="T145"/>
    </row>
    <row r="146" spans="18:20" s="20" customFormat="1" x14ac:dyDescent="0.2">
      <c r="R146"/>
      <c r="S146"/>
      <c r="T146"/>
    </row>
    <row r="147" spans="18:20" s="20" customFormat="1" x14ac:dyDescent="0.2">
      <c r="R147"/>
      <c r="S147"/>
      <c r="T147"/>
    </row>
    <row r="148" spans="18:20" s="20" customFormat="1" x14ac:dyDescent="0.2">
      <c r="R148"/>
      <c r="S148"/>
      <c r="T148"/>
    </row>
    <row r="149" spans="18:20" s="20" customFormat="1" x14ac:dyDescent="0.2">
      <c r="R149"/>
      <c r="S149"/>
      <c r="T149"/>
    </row>
    <row r="150" spans="18:20" s="20" customFormat="1" x14ac:dyDescent="0.2">
      <c r="R150"/>
      <c r="S150"/>
      <c r="T150"/>
    </row>
    <row r="151" spans="18:20" s="20" customFormat="1" x14ac:dyDescent="0.2">
      <c r="R151"/>
      <c r="S151"/>
      <c r="T151"/>
    </row>
    <row r="152" spans="18:20" s="20" customFormat="1" x14ac:dyDescent="0.2">
      <c r="R152"/>
      <c r="S152"/>
      <c r="T152"/>
    </row>
    <row r="153" spans="18:20" s="20" customFormat="1" x14ac:dyDescent="0.2">
      <c r="R153"/>
      <c r="S153"/>
      <c r="T153"/>
    </row>
    <row r="154" spans="18:20" s="20" customFormat="1" x14ac:dyDescent="0.2">
      <c r="R154"/>
      <c r="S154"/>
      <c r="T154"/>
    </row>
    <row r="155" spans="18:20" s="20" customFormat="1" x14ac:dyDescent="0.2">
      <c r="R155"/>
      <c r="S155"/>
      <c r="T155"/>
    </row>
    <row r="156" spans="18:20" s="20" customFormat="1" x14ac:dyDescent="0.2">
      <c r="R156"/>
      <c r="S156"/>
      <c r="T156"/>
    </row>
    <row r="157" spans="18:20" s="20" customFormat="1" x14ac:dyDescent="0.2">
      <c r="R157"/>
      <c r="S157"/>
      <c r="T157"/>
    </row>
    <row r="158" spans="18:20" s="20" customFormat="1" x14ac:dyDescent="0.2">
      <c r="R158"/>
      <c r="S158"/>
      <c r="T158"/>
    </row>
    <row r="159" spans="18:20" s="20" customFormat="1" x14ac:dyDescent="0.2">
      <c r="R159"/>
      <c r="S159"/>
      <c r="T159"/>
    </row>
    <row r="160" spans="18:20" s="20" customFormat="1" x14ac:dyDescent="0.2">
      <c r="R160"/>
      <c r="S160"/>
      <c r="T160"/>
    </row>
    <row r="161" spans="18:20" s="20" customFormat="1" x14ac:dyDescent="0.2">
      <c r="R161"/>
      <c r="S161"/>
      <c r="T161"/>
    </row>
    <row r="162" spans="18:20" s="20" customFormat="1" x14ac:dyDescent="0.2">
      <c r="R162"/>
      <c r="S162"/>
      <c r="T162"/>
    </row>
    <row r="163" spans="18:20" s="20" customFormat="1" x14ac:dyDescent="0.2">
      <c r="R163"/>
      <c r="S163"/>
      <c r="T163"/>
    </row>
    <row r="164" spans="18:20" s="20" customFormat="1" x14ac:dyDescent="0.2">
      <c r="R164"/>
      <c r="S164"/>
      <c r="T164"/>
    </row>
    <row r="165" spans="18:20" s="20" customFormat="1" x14ac:dyDescent="0.2">
      <c r="R165"/>
      <c r="S165"/>
      <c r="T165"/>
    </row>
    <row r="166" spans="18:20" s="20" customFormat="1" x14ac:dyDescent="0.2">
      <c r="R166"/>
      <c r="S166"/>
      <c r="T166"/>
    </row>
    <row r="167" spans="18:20" s="20" customFormat="1" x14ac:dyDescent="0.2">
      <c r="R167"/>
      <c r="S167"/>
      <c r="T167"/>
    </row>
    <row r="168" spans="18:20" s="20" customFormat="1" x14ac:dyDescent="0.2">
      <c r="R168"/>
      <c r="S168"/>
      <c r="T168"/>
    </row>
    <row r="169" spans="18:20" s="20" customFormat="1" x14ac:dyDescent="0.2">
      <c r="R169"/>
      <c r="S169"/>
      <c r="T169"/>
    </row>
    <row r="170" spans="18:20" s="20" customFormat="1" x14ac:dyDescent="0.2">
      <c r="R170"/>
      <c r="S170"/>
      <c r="T170"/>
    </row>
    <row r="171" spans="18:20" s="20" customFormat="1" x14ac:dyDescent="0.2">
      <c r="R171"/>
      <c r="S171"/>
      <c r="T171"/>
    </row>
    <row r="172" spans="18:20" s="20" customFormat="1" x14ac:dyDescent="0.2">
      <c r="R172"/>
      <c r="S172"/>
      <c r="T172"/>
    </row>
    <row r="173" spans="18:20" s="20" customFormat="1" x14ac:dyDescent="0.2">
      <c r="R173"/>
      <c r="S173"/>
      <c r="T173"/>
    </row>
    <row r="174" spans="18:20" s="20" customFormat="1" x14ac:dyDescent="0.2">
      <c r="R174"/>
      <c r="S174"/>
      <c r="T174"/>
    </row>
    <row r="175" spans="18:20" s="20" customFormat="1" x14ac:dyDescent="0.2">
      <c r="R175"/>
      <c r="S175"/>
      <c r="T175"/>
    </row>
    <row r="176" spans="18:20" s="20" customFormat="1" x14ac:dyDescent="0.2">
      <c r="R176"/>
      <c r="S176"/>
      <c r="T176"/>
    </row>
    <row r="177" spans="18:20" s="20" customFormat="1" x14ac:dyDescent="0.2">
      <c r="R177"/>
      <c r="S177"/>
      <c r="T177"/>
    </row>
    <row r="178" spans="18:20" s="20" customFormat="1" x14ac:dyDescent="0.2">
      <c r="R178"/>
      <c r="S178"/>
      <c r="T178"/>
    </row>
    <row r="179" spans="18:20" s="20" customFormat="1" x14ac:dyDescent="0.2">
      <c r="R179"/>
      <c r="S179"/>
      <c r="T179"/>
    </row>
    <row r="180" spans="18:20" s="20" customFormat="1" x14ac:dyDescent="0.2">
      <c r="R180"/>
      <c r="S180"/>
      <c r="T180"/>
    </row>
    <row r="181" spans="18:20" s="20" customFormat="1" x14ac:dyDescent="0.2">
      <c r="R181"/>
      <c r="S181"/>
      <c r="T181"/>
    </row>
    <row r="182" spans="18:20" s="20" customFormat="1" x14ac:dyDescent="0.2">
      <c r="R182"/>
      <c r="S182"/>
      <c r="T182"/>
    </row>
    <row r="183" spans="18:20" s="20" customFormat="1" x14ac:dyDescent="0.2">
      <c r="R183"/>
      <c r="S183"/>
      <c r="T183"/>
    </row>
    <row r="184" spans="18:20" s="20" customFormat="1" x14ac:dyDescent="0.2">
      <c r="R184"/>
      <c r="S184"/>
      <c r="T184"/>
    </row>
    <row r="185" spans="18:20" s="20" customFormat="1" x14ac:dyDescent="0.2">
      <c r="R185"/>
      <c r="S185"/>
      <c r="T185"/>
    </row>
    <row r="186" spans="18:20" s="20" customFormat="1" x14ac:dyDescent="0.2">
      <c r="R186"/>
      <c r="S186"/>
      <c r="T186"/>
    </row>
    <row r="187" spans="18:20" s="20" customFormat="1" x14ac:dyDescent="0.2">
      <c r="R187"/>
      <c r="S187"/>
      <c r="T187"/>
    </row>
    <row r="188" spans="18:20" s="20" customFormat="1" x14ac:dyDescent="0.2">
      <c r="R188"/>
      <c r="S188"/>
      <c r="T188"/>
    </row>
    <row r="189" spans="18:20" s="20" customFormat="1" x14ac:dyDescent="0.2">
      <c r="R189"/>
      <c r="S189"/>
      <c r="T189"/>
    </row>
    <row r="190" spans="18:20" s="20" customFormat="1" x14ac:dyDescent="0.2">
      <c r="R190"/>
      <c r="S190"/>
      <c r="T190"/>
    </row>
    <row r="191" spans="18:20" s="20" customFormat="1" x14ac:dyDescent="0.2">
      <c r="R191"/>
      <c r="S191"/>
      <c r="T191"/>
    </row>
    <row r="192" spans="18:20" s="20" customFormat="1" x14ac:dyDescent="0.2">
      <c r="R192"/>
      <c r="S192"/>
      <c r="T192"/>
    </row>
    <row r="193" spans="18:20" s="20" customFormat="1" x14ac:dyDescent="0.2">
      <c r="R193"/>
      <c r="S193"/>
      <c r="T193"/>
    </row>
    <row r="194" spans="18:20" s="20" customFormat="1" x14ac:dyDescent="0.2">
      <c r="R194"/>
      <c r="S194"/>
      <c r="T194"/>
    </row>
    <row r="195" spans="18:20" s="20" customFormat="1" x14ac:dyDescent="0.2">
      <c r="R195"/>
      <c r="S195"/>
      <c r="T195"/>
    </row>
    <row r="196" spans="18:20" s="20" customFormat="1" x14ac:dyDescent="0.2">
      <c r="R196"/>
      <c r="S196"/>
      <c r="T196"/>
    </row>
    <row r="197" spans="18:20" s="20" customFormat="1" x14ac:dyDescent="0.2">
      <c r="R197"/>
      <c r="S197"/>
      <c r="T197"/>
    </row>
    <row r="198" spans="18:20" s="20" customFormat="1" x14ac:dyDescent="0.2">
      <c r="R198"/>
      <c r="S198"/>
      <c r="T198"/>
    </row>
    <row r="199" spans="18:20" s="20" customFormat="1" x14ac:dyDescent="0.2">
      <c r="R199"/>
      <c r="S199"/>
      <c r="T199"/>
    </row>
    <row r="200" spans="18:20" s="20" customFormat="1" x14ac:dyDescent="0.2">
      <c r="R200"/>
      <c r="S200"/>
      <c r="T200"/>
    </row>
    <row r="201" spans="18:20" s="20" customFormat="1" x14ac:dyDescent="0.2">
      <c r="R201"/>
      <c r="S201"/>
      <c r="T201"/>
    </row>
    <row r="202" spans="18:20" s="20" customFormat="1" x14ac:dyDescent="0.2">
      <c r="R202"/>
      <c r="S202"/>
      <c r="T202"/>
    </row>
    <row r="203" spans="18:20" s="20" customFormat="1" x14ac:dyDescent="0.2">
      <c r="R203"/>
      <c r="S203"/>
      <c r="T203"/>
    </row>
    <row r="204" spans="18:20" s="20" customFormat="1" x14ac:dyDescent="0.2">
      <c r="R204"/>
      <c r="S204"/>
      <c r="T204"/>
    </row>
    <row r="205" spans="18:20" s="20" customFormat="1" x14ac:dyDescent="0.2">
      <c r="R205"/>
      <c r="S205"/>
      <c r="T205"/>
    </row>
    <row r="206" spans="18:20" s="20" customFormat="1" x14ac:dyDescent="0.2">
      <c r="R206"/>
      <c r="S206"/>
      <c r="T206"/>
    </row>
    <row r="207" spans="18:20" s="20" customFormat="1" x14ac:dyDescent="0.2">
      <c r="R207"/>
      <c r="S207"/>
      <c r="T207"/>
    </row>
    <row r="208" spans="18:20" s="20" customFormat="1" x14ac:dyDescent="0.2">
      <c r="R208"/>
      <c r="S208"/>
      <c r="T208"/>
    </row>
    <row r="209" spans="18:20" s="20" customFormat="1" x14ac:dyDescent="0.2">
      <c r="R209"/>
      <c r="S209"/>
      <c r="T209"/>
    </row>
    <row r="210" spans="18:20" s="20" customFormat="1" x14ac:dyDescent="0.2">
      <c r="R210"/>
      <c r="S210"/>
      <c r="T210"/>
    </row>
    <row r="211" spans="18:20" s="20" customFormat="1" x14ac:dyDescent="0.2">
      <c r="R211"/>
      <c r="S211"/>
      <c r="T211"/>
    </row>
    <row r="212" spans="18:20" s="20" customFormat="1" x14ac:dyDescent="0.2">
      <c r="R212"/>
      <c r="S212"/>
      <c r="T212"/>
    </row>
    <row r="213" spans="18:20" s="20" customFormat="1" x14ac:dyDescent="0.2">
      <c r="R213"/>
      <c r="S213"/>
      <c r="T213"/>
    </row>
    <row r="214" spans="18:20" s="20" customFormat="1" x14ac:dyDescent="0.2">
      <c r="R214"/>
      <c r="S214"/>
      <c r="T214"/>
    </row>
    <row r="215" spans="18:20" s="20" customFormat="1" x14ac:dyDescent="0.2">
      <c r="R215"/>
      <c r="S215"/>
      <c r="T215"/>
    </row>
    <row r="216" spans="18:20" s="20" customFormat="1" x14ac:dyDescent="0.2">
      <c r="R216"/>
      <c r="S216"/>
      <c r="T216"/>
    </row>
    <row r="217" spans="18:20" s="20" customFormat="1" x14ac:dyDescent="0.2">
      <c r="R217"/>
      <c r="S217"/>
      <c r="T217"/>
    </row>
    <row r="218" spans="18:20" s="20" customFormat="1" x14ac:dyDescent="0.2">
      <c r="R218"/>
      <c r="S218"/>
      <c r="T218"/>
    </row>
    <row r="219" spans="18:20" s="20" customFormat="1" x14ac:dyDescent="0.2">
      <c r="R219"/>
      <c r="S219"/>
      <c r="T219"/>
    </row>
    <row r="220" spans="18:20" s="20" customFormat="1" x14ac:dyDescent="0.2">
      <c r="R220"/>
      <c r="S220"/>
      <c r="T220"/>
    </row>
    <row r="221" spans="18:20" s="20" customFormat="1" x14ac:dyDescent="0.2">
      <c r="R221"/>
      <c r="S221"/>
      <c r="T221"/>
    </row>
    <row r="222" spans="18:20" s="20" customFormat="1" x14ac:dyDescent="0.2">
      <c r="R222"/>
      <c r="S222"/>
      <c r="T222"/>
    </row>
    <row r="223" spans="18:20" s="20" customFormat="1" x14ac:dyDescent="0.2">
      <c r="R223"/>
      <c r="S223"/>
      <c r="T223"/>
    </row>
    <row r="224" spans="18:20" s="20" customFormat="1" x14ac:dyDescent="0.2">
      <c r="R224"/>
      <c r="S224"/>
      <c r="T224"/>
    </row>
    <row r="225" spans="18:20" s="20" customFormat="1" x14ac:dyDescent="0.2">
      <c r="R225"/>
      <c r="S225"/>
      <c r="T225"/>
    </row>
    <row r="226" spans="18:20" s="20" customFormat="1" x14ac:dyDescent="0.2">
      <c r="R226"/>
      <c r="S226"/>
      <c r="T226"/>
    </row>
    <row r="227" spans="18:20" s="20" customFormat="1" x14ac:dyDescent="0.2">
      <c r="R227"/>
      <c r="S227"/>
      <c r="T227"/>
    </row>
    <row r="228" spans="18:20" s="20" customFormat="1" x14ac:dyDescent="0.2">
      <c r="R228"/>
      <c r="S228"/>
      <c r="T228"/>
    </row>
    <row r="229" spans="18:20" s="20" customFormat="1" x14ac:dyDescent="0.2">
      <c r="R229"/>
      <c r="S229"/>
      <c r="T229"/>
    </row>
    <row r="230" spans="18:20" s="20" customFormat="1" x14ac:dyDescent="0.2">
      <c r="R230"/>
      <c r="S230"/>
      <c r="T230"/>
    </row>
    <row r="231" spans="18:20" s="20" customFormat="1" x14ac:dyDescent="0.2">
      <c r="R231"/>
      <c r="S231"/>
      <c r="T231"/>
    </row>
    <row r="232" spans="18:20" s="20" customFormat="1" x14ac:dyDescent="0.2">
      <c r="R232"/>
      <c r="S232"/>
      <c r="T232"/>
    </row>
    <row r="233" spans="18:20" s="20" customFormat="1" x14ac:dyDescent="0.2">
      <c r="R233"/>
      <c r="S233"/>
      <c r="T233"/>
    </row>
    <row r="234" spans="18:20" s="20" customFormat="1" x14ac:dyDescent="0.2">
      <c r="R234"/>
      <c r="S234"/>
      <c r="T234"/>
    </row>
    <row r="235" spans="18:20" s="20" customFormat="1" x14ac:dyDescent="0.2">
      <c r="R235"/>
      <c r="S235"/>
      <c r="T235"/>
    </row>
    <row r="236" spans="18:20" s="20" customFormat="1" x14ac:dyDescent="0.2">
      <c r="R236"/>
      <c r="S236"/>
      <c r="T236"/>
    </row>
    <row r="237" spans="18:20" s="20" customFormat="1" x14ac:dyDescent="0.2">
      <c r="R237"/>
      <c r="S237"/>
      <c r="T237"/>
    </row>
    <row r="238" spans="18:20" s="20" customFormat="1" x14ac:dyDescent="0.2">
      <c r="R238"/>
      <c r="S238"/>
      <c r="T238"/>
    </row>
    <row r="239" spans="18:20" s="20" customFormat="1" x14ac:dyDescent="0.2">
      <c r="R239"/>
      <c r="S239"/>
      <c r="T239"/>
    </row>
    <row r="240" spans="18:20" s="20" customFormat="1" x14ac:dyDescent="0.2">
      <c r="R240"/>
      <c r="S240"/>
      <c r="T240"/>
    </row>
    <row r="241" spans="18:20" s="20" customFormat="1" x14ac:dyDescent="0.2">
      <c r="R241"/>
      <c r="S241"/>
      <c r="T241"/>
    </row>
    <row r="242" spans="18:20" s="20" customFormat="1" x14ac:dyDescent="0.2">
      <c r="R242"/>
      <c r="S242"/>
      <c r="T242"/>
    </row>
    <row r="243" spans="18:20" s="20" customFormat="1" x14ac:dyDescent="0.2">
      <c r="R243"/>
      <c r="S243"/>
      <c r="T243"/>
    </row>
    <row r="244" spans="18:20" s="20" customFormat="1" x14ac:dyDescent="0.2">
      <c r="R244"/>
      <c r="S244"/>
      <c r="T244"/>
    </row>
    <row r="245" spans="18:20" s="20" customFormat="1" x14ac:dyDescent="0.2">
      <c r="R245"/>
      <c r="S245"/>
      <c r="T245"/>
    </row>
    <row r="246" spans="18:20" s="20" customFormat="1" x14ac:dyDescent="0.2">
      <c r="R246"/>
      <c r="S246"/>
      <c r="T246"/>
    </row>
    <row r="247" spans="18:20" s="20" customFormat="1" x14ac:dyDescent="0.2">
      <c r="R247"/>
      <c r="S247"/>
      <c r="T247"/>
    </row>
    <row r="248" spans="18:20" s="20" customFormat="1" x14ac:dyDescent="0.2">
      <c r="R248"/>
      <c r="S248"/>
      <c r="T248"/>
    </row>
    <row r="249" spans="18:20" s="20" customFormat="1" x14ac:dyDescent="0.2">
      <c r="R249"/>
      <c r="S249"/>
      <c r="T249"/>
    </row>
    <row r="250" spans="18:20" s="20" customFormat="1" x14ac:dyDescent="0.2">
      <c r="R250"/>
      <c r="S250"/>
      <c r="T250"/>
    </row>
    <row r="251" spans="18:20" s="20" customFormat="1" x14ac:dyDescent="0.2">
      <c r="R251"/>
      <c r="S251"/>
      <c r="T251"/>
    </row>
    <row r="252" spans="18:20" s="20" customFormat="1" x14ac:dyDescent="0.2">
      <c r="R252"/>
      <c r="S252"/>
      <c r="T252"/>
    </row>
    <row r="253" spans="18:20" s="20" customFormat="1" x14ac:dyDescent="0.2">
      <c r="R253"/>
      <c r="S253"/>
      <c r="T253"/>
    </row>
    <row r="254" spans="18:20" s="20" customFormat="1" x14ac:dyDescent="0.2">
      <c r="R254"/>
      <c r="S254"/>
      <c r="T254"/>
    </row>
    <row r="255" spans="18:20" s="20" customFormat="1" x14ac:dyDescent="0.2">
      <c r="R255"/>
      <c r="S255"/>
      <c r="T255"/>
    </row>
    <row r="256" spans="18:20" s="20" customFormat="1" x14ac:dyDescent="0.2">
      <c r="R256"/>
      <c r="S256"/>
      <c r="T256"/>
    </row>
    <row r="257" spans="18:20" s="20" customFormat="1" x14ac:dyDescent="0.2">
      <c r="R257"/>
      <c r="S257"/>
      <c r="T257"/>
    </row>
    <row r="258" spans="18:20" s="20" customFormat="1" x14ac:dyDescent="0.2">
      <c r="R258"/>
      <c r="S258"/>
      <c r="T258"/>
    </row>
    <row r="259" spans="18:20" s="20" customFormat="1" x14ac:dyDescent="0.2">
      <c r="R259"/>
      <c r="S259"/>
      <c r="T259"/>
    </row>
    <row r="260" spans="18:20" s="20" customFormat="1" x14ac:dyDescent="0.2">
      <c r="R260"/>
      <c r="S260"/>
      <c r="T260"/>
    </row>
    <row r="261" spans="18:20" s="20" customFormat="1" x14ac:dyDescent="0.2">
      <c r="R261"/>
      <c r="S261"/>
      <c r="T261"/>
    </row>
    <row r="262" spans="18:20" s="20" customFormat="1" x14ac:dyDescent="0.2">
      <c r="R262"/>
      <c r="S262"/>
      <c r="T262"/>
    </row>
    <row r="263" spans="18:20" s="20" customFormat="1" x14ac:dyDescent="0.2">
      <c r="R263"/>
      <c r="S263"/>
      <c r="T263"/>
    </row>
    <row r="264" spans="18:20" s="20" customFormat="1" x14ac:dyDescent="0.2">
      <c r="R264"/>
      <c r="S264"/>
      <c r="T264"/>
    </row>
    <row r="265" spans="18:20" s="20" customFormat="1" x14ac:dyDescent="0.2">
      <c r="R265"/>
      <c r="S265"/>
      <c r="T265"/>
    </row>
    <row r="266" spans="18:20" s="20" customFormat="1" x14ac:dyDescent="0.2">
      <c r="R266"/>
      <c r="S266"/>
      <c r="T266"/>
    </row>
    <row r="267" spans="18:20" s="20" customFormat="1" x14ac:dyDescent="0.2">
      <c r="R267"/>
      <c r="S267"/>
      <c r="T267"/>
    </row>
    <row r="268" spans="18:20" s="20" customFormat="1" x14ac:dyDescent="0.2">
      <c r="R268"/>
      <c r="S268"/>
      <c r="T268"/>
    </row>
    <row r="269" spans="18:20" s="20" customFormat="1" x14ac:dyDescent="0.2">
      <c r="R269"/>
      <c r="S269"/>
      <c r="T269"/>
    </row>
    <row r="270" spans="18:20" s="20" customFormat="1" x14ac:dyDescent="0.2">
      <c r="R270"/>
      <c r="S270"/>
      <c r="T270"/>
    </row>
    <row r="271" spans="18:20" s="20" customFormat="1" x14ac:dyDescent="0.2">
      <c r="R271"/>
      <c r="S271"/>
      <c r="T271"/>
    </row>
    <row r="272" spans="18:20" s="20" customFormat="1" x14ac:dyDescent="0.2">
      <c r="R272"/>
      <c r="S272"/>
      <c r="T272"/>
    </row>
    <row r="273" spans="18:20" s="20" customFormat="1" x14ac:dyDescent="0.2">
      <c r="R273"/>
      <c r="S273"/>
      <c r="T273"/>
    </row>
    <row r="274" spans="18:20" s="20" customFormat="1" x14ac:dyDescent="0.2">
      <c r="R274"/>
      <c r="S274"/>
      <c r="T274"/>
    </row>
    <row r="275" spans="18:20" s="20" customFormat="1" x14ac:dyDescent="0.2">
      <c r="R275"/>
      <c r="S275"/>
      <c r="T275"/>
    </row>
    <row r="276" spans="18:20" s="20" customFormat="1" x14ac:dyDescent="0.2">
      <c r="R276"/>
      <c r="S276"/>
      <c r="T276"/>
    </row>
    <row r="277" spans="18:20" s="20" customFormat="1" x14ac:dyDescent="0.2">
      <c r="R277"/>
      <c r="S277"/>
      <c r="T277"/>
    </row>
    <row r="278" spans="18:20" s="20" customFormat="1" x14ac:dyDescent="0.2">
      <c r="R278"/>
      <c r="S278"/>
      <c r="T278"/>
    </row>
    <row r="279" spans="18:20" s="20" customFormat="1" x14ac:dyDescent="0.2">
      <c r="R279"/>
      <c r="S279"/>
      <c r="T279"/>
    </row>
    <row r="280" spans="18:20" s="20" customFormat="1" x14ac:dyDescent="0.2">
      <c r="R280"/>
      <c r="S280"/>
      <c r="T280"/>
    </row>
    <row r="281" spans="18:20" s="20" customFormat="1" x14ac:dyDescent="0.2">
      <c r="R281"/>
      <c r="S281"/>
      <c r="T281"/>
    </row>
    <row r="282" spans="18:20" s="20" customFormat="1" x14ac:dyDescent="0.2">
      <c r="R282"/>
      <c r="S282"/>
      <c r="T282"/>
    </row>
    <row r="283" spans="18:20" s="20" customFormat="1" x14ac:dyDescent="0.2">
      <c r="R283"/>
      <c r="S283"/>
      <c r="T283"/>
    </row>
    <row r="284" spans="18:20" s="20" customFormat="1" x14ac:dyDescent="0.2">
      <c r="R284"/>
      <c r="S284"/>
      <c r="T284"/>
    </row>
    <row r="285" spans="18:20" s="20" customFormat="1" x14ac:dyDescent="0.2">
      <c r="R285"/>
      <c r="S285"/>
      <c r="T285"/>
    </row>
    <row r="286" spans="18:20" s="20" customFormat="1" x14ac:dyDescent="0.2">
      <c r="R286"/>
      <c r="S286"/>
      <c r="T286"/>
    </row>
    <row r="287" spans="18:20" s="20" customFormat="1" x14ac:dyDescent="0.2">
      <c r="R287"/>
      <c r="S287"/>
      <c r="T287"/>
    </row>
    <row r="288" spans="18:20" s="20" customFormat="1" x14ac:dyDescent="0.2">
      <c r="R288"/>
      <c r="S288"/>
      <c r="T288"/>
    </row>
    <row r="289" spans="18:20" s="20" customFormat="1" x14ac:dyDescent="0.2">
      <c r="R289"/>
      <c r="S289"/>
      <c r="T289"/>
    </row>
    <row r="290" spans="18:20" s="20" customFormat="1" x14ac:dyDescent="0.2">
      <c r="R290"/>
      <c r="S290"/>
      <c r="T290"/>
    </row>
    <row r="291" spans="18:20" s="20" customFormat="1" x14ac:dyDescent="0.2">
      <c r="R291"/>
      <c r="S291"/>
      <c r="T291"/>
    </row>
    <row r="292" spans="18:20" s="20" customFormat="1" x14ac:dyDescent="0.2">
      <c r="R292"/>
      <c r="S292"/>
      <c r="T292"/>
    </row>
    <row r="293" spans="18:20" s="20" customFormat="1" x14ac:dyDescent="0.2">
      <c r="R293"/>
      <c r="S293"/>
      <c r="T293"/>
    </row>
    <row r="294" spans="18:20" s="20" customFormat="1" x14ac:dyDescent="0.2">
      <c r="R294"/>
      <c r="S294"/>
      <c r="T294"/>
    </row>
    <row r="295" spans="18:20" s="20" customFormat="1" x14ac:dyDescent="0.2">
      <c r="R295"/>
      <c r="S295"/>
      <c r="T295"/>
    </row>
    <row r="296" spans="18:20" s="20" customFormat="1" x14ac:dyDescent="0.2">
      <c r="R296"/>
      <c r="S296"/>
      <c r="T296"/>
    </row>
    <row r="297" spans="18:20" s="20" customFormat="1" x14ac:dyDescent="0.2">
      <c r="R297"/>
      <c r="S297"/>
      <c r="T297"/>
    </row>
    <row r="298" spans="18:20" s="20" customFormat="1" x14ac:dyDescent="0.2">
      <c r="R298"/>
      <c r="S298"/>
      <c r="T298"/>
    </row>
    <row r="299" spans="18:20" s="20" customFormat="1" x14ac:dyDescent="0.2">
      <c r="R299"/>
      <c r="S299"/>
      <c r="T299"/>
    </row>
    <row r="300" spans="18:20" s="20" customFormat="1" x14ac:dyDescent="0.2">
      <c r="R300"/>
      <c r="S300"/>
      <c r="T300"/>
    </row>
    <row r="301" spans="18:20" s="20" customFormat="1" x14ac:dyDescent="0.2">
      <c r="R301"/>
      <c r="S301"/>
      <c r="T301"/>
    </row>
    <row r="302" spans="18:20" s="20" customFormat="1" x14ac:dyDescent="0.2">
      <c r="R302"/>
      <c r="S302"/>
      <c r="T302"/>
    </row>
    <row r="303" spans="18:20" s="20" customFormat="1" x14ac:dyDescent="0.2">
      <c r="R303"/>
      <c r="S303"/>
      <c r="T303"/>
    </row>
    <row r="304" spans="18:20" s="20" customFormat="1" x14ac:dyDescent="0.2">
      <c r="R304"/>
      <c r="S304"/>
      <c r="T304"/>
    </row>
    <row r="305" spans="18:20" s="20" customFormat="1" x14ac:dyDescent="0.2">
      <c r="R305"/>
      <c r="S305"/>
      <c r="T305"/>
    </row>
    <row r="306" spans="18:20" s="20" customFormat="1" x14ac:dyDescent="0.2">
      <c r="R306"/>
      <c r="S306"/>
      <c r="T306"/>
    </row>
    <row r="307" spans="18:20" s="20" customFormat="1" x14ac:dyDescent="0.2">
      <c r="R307"/>
      <c r="S307"/>
      <c r="T307"/>
    </row>
    <row r="308" spans="18:20" s="20" customFormat="1" x14ac:dyDescent="0.2">
      <c r="R308"/>
      <c r="S308"/>
      <c r="T308"/>
    </row>
    <row r="309" spans="18:20" s="20" customFormat="1" x14ac:dyDescent="0.2">
      <c r="R309"/>
      <c r="S309"/>
      <c r="T309"/>
    </row>
    <row r="310" spans="18:20" s="20" customFormat="1" x14ac:dyDescent="0.2">
      <c r="R310"/>
      <c r="S310"/>
      <c r="T310"/>
    </row>
    <row r="311" spans="18:20" s="20" customFormat="1" x14ac:dyDescent="0.2">
      <c r="R311"/>
      <c r="S311"/>
      <c r="T311"/>
    </row>
    <row r="312" spans="18:20" s="20" customFormat="1" x14ac:dyDescent="0.2">
      <c r="R312"/>
      <c r="S312"/>
      <c r="T312"/>
    </row>
    <row r="313" spans="18:20" s="20" customFormat="1" x14ac:dyDescent="0.2">
      <c r="R313"/>
      <c r="S313"/>
      <c r="T313"/>
    </row>
    <row r="314" spans="18:20" s="20" customFormat="1" x14ac:dyDescent="0.2">
      <c r="R314"/>
      <c r="S314"/>
      <c r="T314"/>
    </row>
    <row r="315" spans="18:20" s="20" customFormat="1" x14ac:dyDescent="0.2">
      <c r="R315"/>
      <c r="S315"/>
      <c r="T315"/>
    </row>
    <row r="316" spans="18:20" s="20" customFormat="1" x14ac:dyDescent="0.2">
      <c r="R316"/>
      <c r="S316"/>
      <c r="T316"/>
    </row>
    <row r="317" spans="18:20" s="20" customFormat="1" x14ac:dyDescent="0.2">
      <c r="R317"/>
      <c r="S317"/>
      <c r="T317"/>
    </row>
    <row r="318" spans="18:20" s="20" customFormat="1" x14ac:dyDescent="0.2">
      <c r="R318"/>
      <c r="S318"/>
      <c r="T318"/>
    </row>
    <row r="319" spans="18:20" s="20" customFormat="1" x14ac:dyDescent="0.2">
      <c r="R319"/>
      <c r="S319"/>
      <c r="T319"/>
    </row>
    <row r="320" spans="18:20" s="20" customFormat="1" x14ac:dyDescent="0.2">
      <c r="R320"/>
      <c r="S320"/>
      <c r="T320"/>
    </row>
    <row r="321" spans="18:20" s="20" customFormat="1" x14ac:dyDescent="0.2">
      <c r="R321"/>
      <c r="S321"/>
      <c r="T321"/>
    </row>
    <row r="322" spans="18:20" s="20" customFormat="1" x14ac:dyDescent="0.2">
      <c r="R322"/>
      <c r="S322"/>
      <c r="T322"/>
    </row>
    <row r="323" spans="18:20" s="20" customFormat="1" x14ac:dyDescent="0.2">
      <c r="R323"/>
      <c r="S323"/>
      <c r="T323"/>
    </row>
    <row r="324" spans="18:20" s="20" customFormat="1" x14ac:dyDescent="0.2">
      <c r="R324"/>
      <c r="S324"/>
      <c r="T324"/>
    </row>
    <row r="325" spans="18:20" s="20" customFormat="1" x14ac:dyDescent="0.2">
      <c r="R325"/>
      <c r="S325"/>
      <c r="T325"/>
    </row>
    <row r="326" spans="18:20" s="20" customFormat="1" x14ac:dyDescent="0.2">
      <c r="R326"/>
      <c r="S326"/>
      <c r="T326"/>
    </row>
    <row r="327" spans="18:20" s="20" customFormat="1" x14ac:dyDescent="0.2">
      <c r="R327"/>
      <c r="S327"/>
      <c r="T327"/>
    </row>
    <row r="328" spans="18:20" s="20" customFormat="1" x14ac:dyDescent="0.2">
      <c r="R328"/>
      <c r="S328"/>
      <c r="T328"/>
    </row>
    <row r="329" spans="18:20" s="20" customFormat="1" x14ac:dyDescent="0.2">
      <c r="R329"/>
      <c r="S329"/>
      <c r="T329"/>
    </row>
    <row r="330" spans="18:20" s="20" customFormat="1" x14ac:dyDescent="0.2">
      <c r="R330"/>
      <c r="S330"/>
      <c r="T330"/>
    </row>
    <row r="331" spans="18:20" s="20" customFormat="1" x14ac:dyDescent="0.2">
      <c r="R331"/>
      <c r="S331"/>
      <c r="T331"/>
    </row>
    <row r="332" spans="18:20" s="20" customFormat="1" x14ac:dyDescent="0.2">
      <c r="R332"/>
      <c r="S332"/>
      <c r="T332"/>
    </row>
    <row r="333" spans="18:20" s="20" customFormat="1" x14ac:dyDescent="0.2">
      <c r="R333"/>
      <c r="S333"/>
      <c r="T333"/>
    </row>
    <row r="334" spans="18:20" s="20" customFormat="1" x14ac:dyDescent="0.2">
      <c r="R334"/>
      <c r="S334"/>
      <c r="T334"/>
    </row>
    <row r="335" spans="18:20" s="20" customFormat="1" x14ac:dyDescent="0.2">
      <c r="R335"/>
      <c r="S335"/>
      <c r="T335"/>
    </row>
    <row r="336" spans="18:20" s="20" customFormat="1" x14ac:dyDescent="0.2">
      <c r="R336"/>
      <c r="S336"/>
      <c r="T336"/>
    </row>
    <row r="337" spans="18:20" s="20" customFormat="1" x14ac:dyDescent="0.2">
      <c r="R337"/>
      <c r="S337"/>
      <c r="T337"/>
    </row>
    <row r="338" spans="18:20" s="20" customFormat="1" x14ac:dyDescent="0.2">
      <c r="R338"/>
      <c r="S338"/>
      <c r="T338"/>
    </row>
    <row r="339" spans="18:20" s="20" customFormat="1" x14ac:dyDescent="0.2">
      <c r="R339"/>
      <c r="S339"/>
      <c r="T339"/>
    </row>
    <row r="340" spans="18:20" s="20" customFormat="1" x14ac:dyDescent="0.2">
      <c r="R340"/>
      <c r="S340"/>
      <c r="T340"/>
    </row>
    <row r="341" spans="18:20" s="20" customFormat="1" x14ac:dyDescent="0.2">
      <c r="R341"/>
      <c r="S341"/>
      <c r="T341"/>
    </row>
    <row r="342" spans="18:20" s="20" customFormat="1" x14ac:dyDescent="0.2">
      <c r="R342"/>
      <c r="S342"/>
      <c r="T342"/>
    </row>
    <row r="343" spans="18:20" s="20" customFormat="1" x14ac:dyDescent="0.2">
      <c r="R343"/>
      <c r="S343"/>
      <c r="T343"/>
    </row>
    <row r="344" spans="18:20" s="20" customFormat="1" x14ac:dyDescent="0.2">
      <c r="R344"/>
      <c r="S344"/>
      <c r="T344"/>
    </row>
    <row r="345" spans="18:20" s="20" customFormat="1" x14ac:dyDescent="0.2">
      <c r="R345"/>
      <c r="S345"/>
      <c r="T345"/>
    </row>
    <row r="346" spans="18:20" s="20" customFormat="1" x14ac:dyDescent="0.2">
      <c r="R346"/>
      <c r="S346"/>
      <c r="T346"/>
    </row>
    <row r="347" spans="18:20" s="20" customFormat="1" x14ac:dyDescent="0.2">
      <c r="R347"/>
      <c r="S347"/>
      <c r="T347"/>
    </row>
    <row r="348" spans="18:20" s="20" customFormat="1" x14ac:dyDescent="0.2">
      <c r="R348"/>
      <c r="S348"/>
      <c r="T348"/>
    </row>
    <row r="349" spans="18:20" s="20" customFormat="1" x14ac:dyDescent="0.2">
      <c r="R349"/>
      <c r="S349"/>
      <c r="T349"/>
    </row>
    <row r="350" spans="18:20" s="20" customFormat="1" x14ac:dyDescent="0.2">
      <c r="R350"/>
      <c r="S350"/>
      <c r="T350"/>
    </row>
    <row r="351" spans="18:20" s="20" customFormat="1" x14ac:dyDescent="0.2">
      <c r="R351"/>
      <c r="S351"/>
      <c r="T351"/>
    </row>
    <row r="352" spans="18:20" s="20" customFormat="1" x14ac:dyDescent="0.2">
      <c r="R352"/>
      <c r="S352"/>
      <c r="T352"/>
    </row>
    <row r="353" spans="18:20" s="20" customFormat="1" x14ac:dyDescent="0.2">
      <c r="R353"/>
      <c r="S353"/>
      <c r="T353"/>
    </row>
    <row r="354" spans="18:20" s="20" customFormat="1" x14ac:dyDescent="0.2">
      <c r="R354"/>
      <c r="S354"/>
      <c r="T354"/>
    </row>
    <row r="355" spans="18:20" s="20" customFormat="1" x14ac:dyDescent="0.2">
      <c r="R355"/>
      <c r="S355"/>
      <c r="T355"/>
    </row>
    <row r="356" spans="18:20" s="20" customFormat="1" x14ac:dyDescent="0.2">
      <c r="R356"/>
      <c r="S356"/>
      <c r="T356"/>
    </row>
    <row r="357" spans="18:20" s="20" customFormat="1" x14ac:dyDescent="0.2">
      <c r="R357"/>
      <c r="S357"/>
      <c r="T357"/>
    </row>
    <row r="358" spans="18:20" s="20" customFormat="1" x14ac:dyDescent="0.2">
      <c r="R358"/>
      <c r="S358"/>
      <c r="T358"/>
    </row>
    <row r="359" spans="18:20" s="20" customFormat="1" x14ac:dyDescent="0.2">
      <c r="R359"/>
      <c r="S359"/>
      <c r="T359"/>
    </row>
    <row r="360" spans="18:20" s="20" customFormat="1" x14ac:dyDescent="0.2">
      <c r="R360"/>
      <c r="S360"/>
      <c r="T360"/>
    </row>
    <row r="361" spans="18:20" s="20" customFormat="1" x14ac:dyDescent="0.2">
      <c r="R361"/>
      <c r="S361"/>
      <c r="T361"/>
    </row>
    <row r="362" spans="18:20" s="20" customFormat="1" x14ac:dyDescent="0.2">
      <c r="R362"/>
      <c r="S362"/>
      <c r="T362"/>
    </row>
    <row r="363" spans="18:20" s="20" customFormat="1" x14ac:dyDescent="0.2">
      <c r="R363"/>
      <c r="S363"/>
      <c r="T363"/>
    </row>
    <row r="364" spans="18:20" s="20" customFormat="1" x14ac:dyDescent="0.2">
      <c r="R364"/>
      <c r="S364"/>
      <c r="T364"/>
    </row>
    <row r="365" spans="18:20" s="20" customFormat="1" x14ac:dyDescent="0.2">
      <c r="R365"/>
      <c r="S365"/>
      <c r="T365"/>
    </row>
    <row r="366" spans="18:20" s="20" customFormat="1" x14ac:dyDescent="0.2">
      <c r="R366"/>
      <c r="S366"/>
      <c r="T366"/>
    </row>
    <row r="367" spans="18:20" s="20" customFormat="1" x14ac:dyDescent="0.2">
      <c r="R367"/>
      <c r="S367"/>
      <c r="T367"/>
    </row>
    <row r="368" spans="18:20" s="20" customFormat="1" x14ac:dyDescent="0.2">
      <c r="R368"/>
      <c r="S368"/>
      <c r="T368"/>
    </row>
    <row r="369" spans="18:20" s="20" customFormat="1" x14ac:dyDescent="0.2">
      <c r="R369"/>
      <c r="S369"/>
      <c r="T369"/>
    </row>
    <row r="370" spans="18:20" s="20" customFormat="1" x14ac:dyDescent="0.2">
      <c r="R370"/>
      <c r="S370"/>
      <c r="T370"/>
    </row>
    <row r="371" spans="18:20" s="20" customFormat="1" x14ac:dyDescent="0.2">
      <c r="R371"/>
      <c r="S371"/>
      <c r="T371"/>
    </row>
    <row r="372" spans="18:20" s="20" customFormat="1" x14ac:dyDescent="0.2">
      <c r="R372"/>
      <c r="S372"/>
      <c r="T372"/>
    </row>
    <row r="373" spans="18:20" s="20" customFormat="1" x14ac:dyDescent="0.2">
      <c r="R373"/>
      <c r="S373"/>
      <c r="T373"/>
    </row>
    <row r="374" spans="18:20" s="20" customFormat="1" x14ac:dyDescent="0.2">
      <c r="R374"/>
      <c r="S374"/>
      <c r="T374"/>
    </row>
    <row r="375" spans="18:20" s="20" customFormat="1" x14ac:dyDescent="0.2">
      <c r="R375"/>
      <c r="S375"/>
      <c r="T375"/>
    </row>
    <row r="376" spans="18:20" s="20" customFormat="1" x14ac:dyDescent="0.2">
      <c r="R376"/>
      <c r="S376"/>
      <c r="T376"/>
    </row>
    <row r="377" spans="18:20" s="20" customFormat="1" x14ac:dyDescent="0.2">
      <c r="R377"/>
      <c r="S377"/>
      <c r="T377"/>
    </row>
    <row r="378" spans="18:20" s="20" customFormat="1" x14ac:dyDescent="0.2">
      <c r="R378"/>
      <c r="S378"/>
      <c r="T378"/>
    </row>
    <row r="379" spans="18:20" s="20" customFormat="1" x14ac:dyDescent="0.2">
      <c r="R379"/>
      <c r="S379"/>
      <c r="T379"/>
    </row>
    <row r="380" spans="18:20" s="20" customFormat="1" x14ac:dyDescent="0.2">
      <c r="R380"/>
      <c r="S380"/>
      <c r="T380"/>
    </row>
    <row r="381" spans="18:20" s="20" customFormat="1" x14ac:dyDescent="0.2">
      <c r="R381"/>
      <c r="S381"/>
      <c r="T381"/>
    </row>
    <row r="382" spans="18:20" s="20" customFormat="1" x14ac:dyDescent="0.2">
      <c r="R382"/>
      <c r="S382"/>
      <c r="T382"/>
    </row>
    <row r="383" spans="18:20" s="20" customFormat="1" x14ac:dyDescent="0.2">
      <c r="R383"/>
      <c r="S383"/>
      <c r="T383"/>
    </row>
    <row r="384" spans="18:20" s="20" customFormat="1" x14ac:dyDescent="0.2">
      <c r="R384"/>
      <c r="S384"/>
      <c r="T384"/>
    </row>
    <row r="385" spans="18:20" s="20" customFormat="1" x14ac:dyDescent="0.2">
      <c r="R385"/>
      <c r="S385"/>
      <c r="T385"/>
    </row>
    <row r="386" spans="18:20" s="20" customFormat="1" x14ac:dyDescent="0.2">
      <c r="R386"/>
      <c r="S386"/>
      <c r="T386"/>
    </row>
    <row r="387" spans="18:20" s="20" customFormat="1" x14ac:dyDescent="0.2">
      <c r="R387"/>
      <c r="S387"/>
      <c r="T387"/>
    </row>
    <row r="388" spans="18:20" s="20" customFormat="1" x14ac:dyDescent="0.2">
      <c r="R388"/>
      <c r="S388"/>
      <c r="T388"/>
    </row>
    <row r="389" spans="18:20" s="20" customFormat="1" x14ac:dyDescent="0.2">
      <c r="R389"/>
      <c r="S389"/>
      <c r="T389"/>
    </row>
    <row r="390" spans="18:20" s="20" customFormat="1" x14ac:dyDescent="0.2">
      <c r="R390"/>
      <c r="S390"/>
      <c r="T390"/>
    </row>
    <row r="391" spans="18:20" s="20" customFormat="1" x14ac:dyDescent="0.2">
      <c r="R391"/>
      <c r="S391"/>
      <c r="T391"/>
    </row>
    <row r="392" spans="18:20" s="20" customFormat="1" x14ac:dyDescent="0.2">
      <c r="R392"/>
      <c r="S392"/>
      <c r="T392"/>
    </row>
    <row r="393" spans="18:20" s="20" customFormat="1" x14ac:dyDescent="0.2">
      <c r="R393"/>
      <c r="S393"/>
      <c r="T393"/>
    </row>
    <row r="394" spans="18:20" s="20" customFormat="1" x14ac:dyDescent="0.2">
      <c r="R394"/>
      <c r="S394"/>
      <c r="T394"/>
    </row>
    <row r="395" spans="18:20" s="20" customFormat="1" x14ac:dyDescent="0.2">
      <c r="R395"/>
      <c r="S395"/>
      <c r="T395"/>
    </row>
    <row r="396" spans="18:20" s="20" customFormat="1" x14ac:dyDescent="0.2">
      <c r="R396"/>
      <c r="S396"/>
      <c r="T396"/>
    </row>
    <row r="397" spans="18:20" s="20" customFormat="1" x14ac:dyDescent="0.2">
      <c r="R397"/>
      <c r="S397"/>
      <c r="T397"/>
    </row>
    <row r="398" spans="18:20" s="20" customFormat="1" x14ac:dyDescent="0.2">
      <c r="R398"/>
      <c r="S398"/>
      <c r="T398"/>
    </row>
    <row r="399" spans="18:20" s="20" customFormat="1" x14ac:dyDescent="0.2">
      <c r="R399"/>
      <c r="S399"/>
      <c r="T399"/>
    </row>
    <row r="400" spans="18:20" s="20" customFormat="1" x14ac:dyDescent="0.2">
      <c r="R400"/>
      <c r="S400"/>
      <c r="T400"/>
    </row>
    <row r="401" spans="18:20" s="20" customFormat="1" x14ac:dyDescent="0.2">
      <c r="R401"/>
      <c r="S401"/>
      <c r="T401"/>
    </row>
    <row r="402" spans="18:20" s="20" customFormat="1" x14ac:dyDescent="0.2">
      <c r="R402"/>
      <c r="S402"/>
      <c r="T402"/>
    </row>
    <row r="403" spans="18:20" s="20" customFormat="1" x14ac:dyDescent="0.2">
      <c r="R403"/>
      <c r="S403"/>
      <c r="T403"/>
    </row>
    <row r="404" spans="18:20" s="20" customFormat="1" x14ac:dyDescent="0.2">
      <c r="R404"/>
      <c r="S404"/>
      <c r="T404"/>
    </row>
    <row r="405" spans="18:20" s="20" customFormat="1" x14ac:dyDescent="0.2">
      <c r="R405"/>
      <c r="S405"/>
      <c r="T405"/>
    </row>
    <row r="406" spans="18:20" s="20" customFormat="1" x14ac:dyDescent="0.2">
      <c r="R406"/>
      <c r="S406"/>
      <c r="T406"/>
    </row>
    <row r="407" spans="18:20" s="20" customFormat="1" x14ac:dyDescent="0.2">
      <c r="R407"/>
      <c r="S407"/>
      <c r="T407"/>
    </row>
    <row r="408" spans="18:20" s="20" customFormat="1" x14ac:dyDescent="0.2">
      <c r="R408"/>
      <c r="S408"/>
      <c r="T408"/>
    </row>
    <row r="409" spans="18:20" s="20" customFormat="1" x14ac:dyDescent="0.2">
      <c r="R409"/>
      <c r="S409"/>
      <c r="T409"/>
    </row>
    <row r="410" spans="18:20" s="20" customFormat="1" x14ac:dyDescent="0.2">
      <c r="R410"/>
      <c r="S410"/>
      <c r="T410"/>
    </row>
    <row r="411" spans="18:20" s="20" customFormat="1" x14ac:dyDescent="0.2">
      <c r="R411"/>
      <c r="S411"/>
      <c r="T411"/>
    </row>
    <row r="412" spans="18:20" s="20" customFormat="1" x14ac:dyDescent="0.2">
      <c r="R412"/>
      <c r="S412"/>
      <c r="T412"/>
    </row>
    <row r="413" spans="18:20" s="20" customFormat="1" x14ac:dyDescent="0.2">
      <c r="R413"/>
      <c r="S413"/>
      <c r="T413"/>
    </row>
    <row r="414" spans="18:20" s="20" customFormat="1" x14ac:dyDescent="0.2">
      <c r="R414"/>
      <c r="S414"/>
      <c r="T414"/>
    </row>
    <row r="415" spans="18:20" s="20" customFormat="1" x14ac:dyDescent="0.2">
      <c r="R415"/>
      <c r="S415"/>
      <c r="T415"/>
    </row>
    <row r="416" spans="18:20" s="20" customFormat="1" x14ac:dyDescent="0.2">
      <c r="R416"/>
      <c r="S416"/>
      <c r="T416"/>
    </row>
    <row r="417" spans="18:20" s="20" customFormat="1" x14ac:dyDescent="0.2">
      <c r="R417"/>
      <c r="S417"/>
      <c r="T417"/>
    </row>
    <row r="418" spans="18:20" s="20" customFormat="1" x14ac:dyDescent="0.2">
      <c r="R418"/>
      <c r="S418"/>
      <c r="T418"/>
    </row>
    <row r="419" spans="18:20" s="20" customFormat="1" x14ac:dyDescent="0.2">
      <c r="R419"/>
      <c r="S419"/>
      <c r="T419"/>
    </row>
    <row r="420" spans="18:20" s="20" customFormat="1" x14ac:dyDescent="0.2">
      <c r="R420"/>
      <c r="S420"/>
      <c r="T420"/>
    </row>
    <row r="421" spans="18:20" s="20" customFormat="1" x14ac:dyDescent="0.2">
      <c r="R421"/>
      <c r="S421"/>
      <c r="T421"/>
    </row>
    <row r="422" spans="18:20" s="20" customFormat="1" x14ac:dyDescent="0.2">
      <c r="R422"/>
      <c r="S422"/>
      <c r="T422"/>
    </row>
    <row r="423" spans="18:20" s="20" customFormat="1" x14ac:dyDescent="0.2">
      <c r="R423"/>
      <c r="S423"/>
      <c r="T423"/>
    </row>
    <row r="424" spans="18:20" s="20" customFormat="1" x14ac:dyDescent="0.2">
      <c r="R424"/>
      <c r="S424"/>
      <c r="T424"/>
    </row>
    <row r="425" spans="18:20" s="20" customFormat="1" x14ac:dyDescent="0.2">
      <c r="R425"/>
      <c r="S425"/>
      <c r="T425"/>
    </row>
    <row r="426" spans="18:20" s="20" customFormat="1" x14ac:dyDescent="0.2">
      <c r="R426"/>
      <c r="S426"/>
      <c r="T426"/>
    </row>
    <row r="427" spans="18:20" s="20" customFormat="1" x14ac:dyDescent="0.2">
      <c r="R427"/>
      <c r="S427"/>
      <c r="T427"/>
    </row>
    <row r="428" spans="18:20" s="20" customFormat="1" x14ac:dyDescent="0.2">
      <c r="R428"/>
      <c r="S428"/>
      <c r="T428"/>
    </row>
    <row r="429" spans="18:20" s="20" customFormat="1" x14ac:dyDescent="0.2">
      <c r="R429"/>
      <c r="S429"/>
      <c r="T429"/>
    </row>
    <row r="430" spans="18:20" s="20" customFormat="1" x14ac:dyDescent="0.2">
      <c r="R430"/>
      <c r="S430"/>
      <c r="T430"/>
    </row>
    <row r="431" spans="18:20" s="20" customFormat="1" x14ac:dyDescent="0.2">
      <c r="R431"/>
      <c r="S431"/>
      <c r="T431"/>
    </row>
    <row r="432" spans="18:20" s="20" customFormat="1" x14ac:dyDescent="0.2">
      <c r="R432"/>
      <c r="S432"/>
      <c r="T432"/>
    </row>
    <row r="433" spans="18:20" s="20" customFormat="1" x14ac:dyDescent="0.2">
      <c r="R433"/>
      <c r="S433"/>
      <c r="T433"/>
    </row>
    <row r="434" spans="18:20" s="20" customFormat="1" x14ac:dyDescent="0.2">
      <c r="R434"/>
      <c r="S434"/>
      <c r="T434"/>
    </row>
    <row r="435" spans="18:20" s="20" customFormat="1" x14ac:dyDescent="0.2">
      <c r="R435"/>
      <c r="S435"/>
      <c r="T435"/>
    </row>
    <row r="436" spans="18:20" s="20" customFormat="1" x14ac:dyDescent="0.2">
      <c r="R436"/>
      <c r="S436"/>
      <c r="T436"/>
    </row>
    <row r="437" spans="18:20" s="20" customFormat="1" x14ac:dyDescent="0.2">
      <c r="R437"/>
      <c r="S437"/>
      <c r="T437"/>
    </row>
    <row r="438" spans="18:20" s="20" customFormat="1" x14ac:dyDescent="0.2">
      <c r="R438"/>
      <c r="S438"/>
      <c r="T438"/>
    </row>
    <row r="439" spans="18:20" s="20" customFormat="1" x14ac:dyDescent="0.2">
      <c r="R439"/>
      <c r="S439"/>
      <c r="T439"/>
    </row>
    <row r="440" spans="18:20" s="20" customFormat="1" x14ac:dyDescent="0.2">
      <c r="R440"/>
      <c r="S440"/>
      <c r="T440"/>
    </row>
    <row r="441" spans="18:20" s="20" customFormat="1" x14ac:dyDescent="0.2">
      <c r="R441"/>
      <c r="S441"/>
      <c r="T441"/>
    </row>
    <row r="442" spans="18:20" s="20" customFormat="1" x14ac:dyDescent="0.2">
      <c r="R442"/>
      <c r="S442"/>
      <c r="T442"/>
    </row>
    <row r="443" spans="18:20" s="20" customFormat="1" x14ac:dyDescent="0.2">
      <c r="R443"/>
      <c r="S443"/>
      <c r="T443"/>
    </row>
    <row r="444" spans="18:20" s="20" customFormat="1" x14ac:dyDescent="0.2">
      <c r="R444"/>
      <c r="S444"/>
      <c r="T444"/>
    </row>
    <row r="445" spans="18:20" s="20" customFormat="1" x14ac:dyDescent="0.2">
      <c r="R445"/>
      <c r="S445"/>
      <c r="T445"/>
    </row>
    <row r="446" spans="18:20" s="20" customFormat="1" x14ac:dyDescent="0.2">
      <c r="R446"/>
      <c r="S446"/>
      <c r="T446"/>
    </row>
    <row r="447" spans="18:20" s="20" customFormat="1" x14ac:dyDescent="0.2">
      <c r="R447"/>
      <c r="S447"/>
      <c r="T447"/>
    </row>
    <row r="448" spans="18:20" s="20" customFormat="1" x14ac:dyDescent="0.2">
      <c r="R448"/>
      <c r="S448"/>
      <c r="T448"/>
    </row>
    <row r="449" spans="18:20" s="20" customFormat="1" x14ac:dyDescent="0.2">
      <c r="R449"/>
      <c r="S449"/>
      <c r="T449"/>
    </row>
    <row r="450" spans="18:20" s="20" customFormat="1" x14ac:dyDescent="0.2">
      <c r="R450"/>
      <c r="S450"/>
      <c r="T450"/>
    </row>
    <row r="451" spans="18:20" s="20" customFormat="1" x14ac:dyDescent="0.2">
      <c r="R451"/>
      <c r="S451"/>
      <c r="T451"/>
    </row>
    <row r="452" spans="18:20" s="20" customFormat="1" x14ac:dyDescent="0.2">
      <c r="R452"/>
      <c r="S452"/>
      <c r="T452"/>
    </row>
    <row r="453" spans="18:20" s="20" customFormat="1" x14ac:dyDescent="0.2">
      <c r="R453"/>
      <c r="S453"/>
      <c r="T453"/>
    </row>
    <row r="454" spans="18:20" s="20" customFormat="1" x14ac:dyDescent="0.2">
      <c r="R454"/>
      <c r="S454"/>
      <c r="T454"/>
    </row>
    <row r="455" spans="18:20" s="20" customFormat="1" x14ac:dyDescent="0.2">
      <c r="R455"/>
      <c r="S455"/>
      <c r="T455"/>
    </row>
    <row r="456" spans="18:20" s="20" customFormat="1" x14ac:dyDescent="0.2">
      <c r="R456"/>
      <c r="S456"/>
      <c r="T456"/>
    </row>
    <row r="457" spans="18:20" s="20" customFormat="1" x14ac:dyDescent="0.2">
      <c r="R457"/>
      <c r="S457"/>
      <c r="T457"/>
    </row>
    <row r="458" spans="18:20" s="20" customFormat="1" x14ac:dyDescent="0.2">
      <c r="R458"/>
      <c r="S458"/>
      <c r="T458"/>
    </row>
    <row r="459" spans="18:20" s="20" customFormat="1" x14ac:dyDescent="0.2">
      <c r="R459"/>
      <c r="S459"/>
      <c r="T459"/>
    </row>
    <row r="460" spans="18:20" s="20" customFormat="1" x14ac:dyDescent="0.2">
      <c r="R460"/>
      <c r="S460"/>
      <c r="T460"/>
    </row>
    <row r="461" spans="18:20" s="20" customFormat="1" x14ac:dyDescent="0.2">
      <c r="R461"/>
      <c r="S461"/>
      <c r="T461"/>
    </row>
    <row r="462" spans="18:20" s="20" customFormat="1" x14ac:dyDescent="0.2">
      <c r="R462"/>
      <c r="S462"/>
      <c r="T462"/>
    </row>
    <row r="463" spans="18:20" s="20" customFormat="1" x14ac:dyDescent="0.2">
      <c r="R463"/>
      <c r="S463"/>
      <c r="T463"/>
    </row>
    <row r="464" spans="18:20" s="20" customFormat="1" x14ac:dyDescent="0.2">
      <c r="R464"/>
      <c r="S464"/>
      <c r="T464"/>
    </row>
    <row r="465" spans="18:20" s="20" customFormat="1" x14ac:dyDescent="0.2">
      <c r="R465"/>
      <c r="S465"/>
      <c r="T465"/>
    </row>
    <row r="466" spans="18:20" s="20" customFormat="1" x14ac:dyDescent="0.2">
      <c r="R466"/>
      <c r="S466"/>
      <c r="T466"/>
    </row>
    <row r="467" spans="18:20" s="20" customFormat="1" x14ac:dyDescent="0.2">
      <c r="R467"/>
      <c r="S467"/>
      <c r="T467"/>
    </row>
    <row r="468" spans="18:20" s="20" customFormat="1" x14ac:dyDescent="0.2">
      <c r="R468"/>
      <c r="S468"/>
      <c r="T468"/>
    </row>
    <row r="469" spans="18:20" s="20" customFormat="1" x14ac:dyDescent="0.2">
      <c r="R469"/>
      <c r="S469"/>
      <c r="T469"/>
    </row>
    <row r="470" spans="18:20" s="20" customFormat="1" x14ac:dyDescent="0.2">
      <c r="R470"/>
      <c r="S470"/>
      <c r="T470"/>
    </row>
    <row r="471" spans="18:20" s="20" customFormat="1" x14ac:dyDescent="0.2">
      <c r="R471"/>
      <c r="S471"/>
      <c r="T471"/>
    </row>
    <row r="472" spans="18:20" s="20" customFormat="1" x14ac:dyDescent="0.2">
      <c r="R472"/>
      <c r="S472"/>
      <c r="T472"/>
    </row>
    <row r="473" spans="18:20" s="20" customFormat="1" x14ac:dyDescent="0.2">
      <c r="R473"/>
      <c r="S473"/>
      <c r="T473"/>
    </row>
    <row r="474" spans="18:20" s="20" customFormat="1" x14ac:dyDescent="0.2">
      <c r="R474"/>
      <c r="S474"/>
      <c r="T474"/>
    </row>
    <row r="475" spans="18:20" s="20" customFormat="1" x14ac:dyDescent="0.2">
      <c r="R475"/>
      <c r="S475"/>
      <c r="T475"/>
    </row>
    <row r="476" spans="18:20" s="20" customFormat="1" x14ac:dyDescent="0.2">
      <c r="R476"/>
      <c r="S476"/>
      <c r="T476"/>
    </row>
    <row r="477" spans="18:20" s="20" customFormat="1" x14ac:dyDescent="0.2">
      <c r="R477"/>
      <c r="S477"/>
      <c r="T477"/>
    </row>
    <row r="478" spans="18:20" s="20" customFormat="1" x14ac:dyDescent="0.2">
      <c r="R478"/>
      <c r="S478"/>
      <c r="T478"/>
    </row>
    <row r="479" spans="18:20" s="20" customFormat="1" x14ac:dyDescent="0.2">
      <c r="R479"/>
      <c r="S479"/>
      <c r="T479"/>
    </row>
    <row r="480" spans="18:20" s="20" customFormat="1" x14ac:dyDescent="0.2">
      <c r="R480"/>
      <c r="S480"/>
      <c r="T480"/>
    </row>
    <row r="481" spans="18:20" s="20" customFormat="1" x14ac:dyDescent="0.2">
      <c r="R481"/>
      <c r="S481"/>
      <c r="T481"/>
    </row>
    <row r="482" spans="18:20" s="20" customFormat="1" x14ac:dyDescent="0.2">
      <c r="R482"/>
      <c r="S482"/>
      <c r="T482"/>
    </row>
    <row r="483" spans="18:20" s="20" customFormat="1" x14ac:dyDescent="0.2">
      <c r="R483"/>
      <c r="S483"/>
      <c r="T483"/>
    </row>
    <row r="484" spans="18:20" s="20" customFormat="1" x14ac:dyDescent="0.2">
      <c r="R484"/>
      <c r="S484"/>
      <c r="T484"/>
    </row>
    <row r="485" spans="18:20" s="20" customFormat="1" x14ac:dyDescent="0.2">
      <c r="R485"/>
      <c r="S485"/>
      <c r="T485"/>
    </row>
    <row r="486" spans="18:20" s="20" customFormat="1" x14ac:dyDescent="0.2">
      <c r="R486"/>
      <c r="S486"/>
      <c r="T486"/>
    </row>
    <row r="487" spans="18:20" s="20" customFormat="1" x14ac:dyDescent="0.2">
      <c r="R487"/>
      <c r="S487"/>
      <c r="T487"/>
    </row>
    <row r="488" spans="18:20" s="20" customFormat="1" x14ac:dyDescent="0.2">
      <c r="R488"/>
      <c r="S488"/>
      <c r="T488"/>
    </row>
    <row r="489" spans="18:20" s="20" customFormat="1" x14ac:dyDescent="0.2">
      <c r="R489"/>
      <c r="S489"/>
      <c r="T489"/>
    </row>
    <row r="490" spans="18:20" s="20" customFormat="1" x14ac:dyDescent="0.2">
      <c r="R490"/>
      <c r="S490"/>
      <c r="T490"/>
    </row>
    <row r="491" spans="18:20" s="20" customFormat="1" x14ac:dyDescent="0.2">
      <c r="R491"/>
      <c r="S491"/>
      <c r="T491"/>
    </row>
    <row r="492" spans="18:20" s="20" customFormat="1" x14ac:dyDescent="0.2">
      <c r="R492"/>
      <c r="S492"/>
      <c r="T492"/>
    </row>
    <row r="493" spans="18:20" s="20" customFormat="1" x14ac:dyDescent="0.2">
      <c r="R493"/>
      <c r="S493"/>
      <c r="T493"/>
    </row>
    <row r="494" spans="18:20" s="20" customFormat="1" x14ac:dyDescent="0.2">
      <c r="R494"/>
      <c r="S494"/>
      <c r="T494"/>
    </row>
    <row r="495" spans="18:20" s="20" customFormat="1" x14ac:dyDescent="0.2">
      <c r="R495"/>
      <c r="S495"/>
      <c r="T495"/>
    </row>
    <row r="496" spans="18:20" s="20" customFormat="1" x14ac:dyDescent="0.2">
      <c r="R496"/>
      <c r="S496"/>
      <c r="T496"/>
    </row>
    <row r="497" spans="18:20" s="20" customFormat="1" x14ac:dyDescent="0.2">
      <c r="R497"/>
      <c r="S497"/>
      <c r="T497"/>
    </row>
    <row r="498" spans="18:20" s="20" customFormat="1" x14ac:dyDescent="0.2">
      <c r="R498"/>
      <c r="S498"/>
      <c r="T498"/>
    </row>
    <row r="499" spans="18:20" s="20" customFormat="1" x14ac:dyDescent="0.2">
      <c r="R499"/>
      <c r="S499"/>
      <c r="T499"/>
    </row>
    <row r="500" spans="18:20" s="20" customFormat="1" x14ac:dyDescent="0.2">
      <c r="R500"/>
      <c r="S500"/>
      <c r="T500"/>
    </row>
    <row r="501" spans="18:20" s="20" customFormat="1" x14ac:dyDescent="0.2">
      <c r="R501"/>
      <c r="S501"/>
      <c r="T501"/>
    </row>
    <row r="502" spans="18:20" s="20" customFormat="1" x14ac:dyDescent="0.2">
      <c r="R502"/>
      <c r="S502"/>
      <c r="T502"/>
    </row>
    <row r="503" spans="18:20" s="20" customFormat="1" x14ac:dyDescent="0.2">
      <c r="R503"/>
      <c r="S503"/>
      <c r="T503"/>
    </row>
    <row r="504" spans="18:20" s="20" customFormat="1" x14ac:dyDescent="0.2">
      <c r="R504"/>
      <c r="S504"/>
      <c r="T504"/>
    </row>
    <row r="505" spans="18:20" s="20" customFormat="1" x14ac:dyDescent="0.2">
      <c r="R505"/>
      <c r="S505"/>
      <c r="T505"/>
    </row>
    <row r="506" spans="18:20" s="20" customFormat="1" x14ac:dyDescent="0.2">
      <c r="R506"/>
      <c r="S506"/>
      <c r="T506"/>
    </row>
    <row r="507" spans="18:20" s="20" customFormat="1" x14ac:dyDescent="0.2">
      <c r="R507"/>
      <c r="S507"/>
      <c r="T507"/>
    </row>
    <row r="508" spans="18:20" s="20" customFormat="1" x14ac:dyDescent="0.2">
      <c r="R508"/>
      <c r="S508"/>
      <c r="T508"/>
    </row>
    <row r="509" spans="18:20" s="20" customFormat="1" x14ac:dyDescent="0.2">
      <c r="R509"/>
      <c r="S509"/>
      <c r="T509"/>
    </row>
    <row r="510" spans="18:20" s="20" customFormat="1" x14ac:dyDescent="0.2">
      <c r="R510"/>
      <c r="S510"/>
      <c r="T510"/>
    </row>
    <row r="511" spans="18:20" s="20" customFormat="1" x14ac:dyDescent="0.2">
      <c r="R511"/>
      <c r="S511"/>
      <c r="T511"/>
    </row>
    <row r="512" spans="18:20" s="20" customFormat="1" x14ac:dyDescent="0.2">
      <c r="R512"/>
      <c r="S512"/>
      <c r="T512"/>
    </row>
    <row r="513" spans="18:20" s="20" customFormat="1" x14ac:dyDescent="0.2">
      <c r="R513"/>
      <c r="S513"/>
      <c r="T513"/>
    </row>
    <row r="514" spans="18:20" s="20" customFormat="1" x14ac:dyDescent="0.2">
      <c r="R514"/>
      <c r="S514"/>
      <c r="T514"/>
    </row>
    <row r="515" spans="18:20" s="20" customFormat="1" x14ac:dyDescent="0.2">
      <c r="R515"/>
      <c r="S515"/>
      <c r="T515"/>
    </row>
    <row r="516" spans="18:20" s="20" customFormat="1" x14ac:dyDescent="0.2">
      <c r="R516"/>
      <c r="S516"/>
      <c r="T516"/>
    </row>
    <row r="517" spans="18:20" s="20" customFormat="1" x14ac:dyDescent="0.2">
      <c r="R517"/>
      <c r="S517"/>
      <c r="T517"/>
    </row>
    <row r="518" spans="18:20" s="20" customFormat="1" x14ac:dyDescent="0.2">
      <c r="R518"/>
      <c r="S518"/>
      <c r="T518"/>
    </row>
    <row r="519" spans="18:20" s="20" customFormat="1" x14ac:dyDescent="0.2">
      <c r="R519"/>
      <c r="S519"/>
      <c r="T519"/>
    </row>
    <row r="520" spans="18:20" s="20" customFormat="1" x14ac:dyDescent="0.2">
      <c r="R520"/>
      <c r="S520"/>
      <c r="T520"/>
    </row>
    <row r="521" spans="18:20" s="20" customFormat="1" x14ac:dyDescent="0.2">
      <c r="R521"/>
      <c r="S521"/>
      <c r="T521"/>
    </row>
    <row r="522" spans="18:20" s="20" customFormat="1" x14ac:dyDescent="0.2">
      <c r="R522"/>
      <c r="S522"/>
      <c r="T522"/>
    </row>
    <row r="523" spans="18:20" s="20" customFormat="1" x14ac:dyDescent="0.2">
      <c r="R523"/>
      <c r="S523"/>
      <c r="T523"/>
    </row>
    <row r="524" spans="18:20" s="20" customFormat="1" x14ac:dyDescent="0.2">
      <c r="R524"/>
      <c r="S524"/>
      <c r="T524"/>
    </row>
    <row r="525" spans="18:20" s="20" customFormat="1" x14ac:dyDescent="0.2">
      <c r="R525"/>
      <c r="S525"/>
      <c r="T525"/>
    </row>
    <row r="526" spans="18:20" s="20" customFormat="1" x14ac:dyDescent="0.2">
      <c r="R526"/>
      <c r="S526"/>
      <c r="T526"/>
    </row>
    <row r="527" spans="18:20" s="20" customFormat="1" x14ac:dyDescent="0.2">
      <c r="R527"/>
      <c r="S527"/>
      <c r="T527"/>
    </row>
    <row r="528" spans="18:20" s="20" customFormat="1" x14ac:dyDescent="0.2">
      <c r="R528"/>
      <c r="S528"/>
      <c r="T528"/>
    </row>
    <row r="529" spans="18:20" s="20" customFormat="1" x14ac:dyDescent="0.2">
      <c r="R529"/>
      <c r="S529"/>
      <c r="T529"/>
    </row>
    <row r="530" spans="18:20" s="20" customFormat="1" x14ac:dyDescent="0.2">
      <c r="R530"/>
      <c r="S530"/>
      <c r="T530"/>
    </row>
    <row r="531" spans="18:20" s="20" customFormat="1" x14ac:dyDescent="0.2">
      <c r="R531"/>
      <c r="S531"/>
      <c r="T531"/>
    </row>
    <row r="532" spans="18:20" s="20" customFormat="1" x14ac:dyDescent="0.2">
      <c r="R532"/>
      <c r="S532"/>
      <c r="T532"/>
    </row>
    <row r="533" spans="18:20" s="20" customFormat="1" x14ac:dyDescent="0.2">
      <c r="R533"/>
      <c r="S533"/>
      <c r="T533"/>
    </row>
    <row r="534" spans="18:20" s="20" customFormat="1" x14ac:dyDescent="0.2">
      <c r="R534"/>
      <c r="S534"/>
      <c r="T534"/>
    </row>
    <row r="535" spans="18:20" s="20" customFormat="1" x14ac:dyDescent="0.2">
      <c r="R535"/>
      <c r="S535"/>
      <c r="T535"/>
    </row>
    <row r="536" spans="18:20" s="20" customFormat="1" x14ac:dyDescent="0.2">
      <c r="R536"/>
      <c r="S536"/>
      <c r="T536"/>
    </row>
    <row r="537" spans="18:20" s="20" customFormat="1" x14ac:dyDescent="0.2">
      <c r="R537"/>
      <c r="S537"/>
      <c r="T537"/>
    </row>
    <row r="538" spans="18:20" s="20" customFormat="1" x14ac:dyDescent="0.2">
      <c r="R538"/>
      <c r="S538"/>
      <c r="T538"/>
    </row>
    <row r="539" spans="18:20" s="20" customFormat="1" x14ac:dyDescent="0.2">
      <c r="R539"/>
      <c r="S539"/>
      <c r="T539"/>
    </row>
    <row r="540" spans="18:20" s="20" customFormat="1" x14ac:dyDescent="0.2">
      <c r="R540"/>
      <c r="S540"/>
      <c r="T540"/>
    </row>
    <row r="541" spans="18:20" s="20" customFormat="1" x14ac:dyDescent="0.2">
      <c r="R541"/>
      <c r="S541"/>
      <c r="T541"/>
    </row>
    <row r="542" spans="18:20" s="20" customFormat="1" x14ac:dyDescent="0.2">
      <c r="R542"/>
      <c r="S542"/>
      <c r="T542"/>
    </row>
    <row r="543" spans="18:20" s="20" customFormat="1" x14ac:dyDescent="0.2">
      <c r="R543"/>
      <c r="S543"/>
      <c r="T543"/>
    </row>
    <row r="544" spans="18:20" s="20" customFormat="1" x14ac:dyDescent="0.2">
      <c r="R544"/>
      <c r="S544"/>
      <c r="T544"/>
    </row>
    <row r="545" spans="18:20" s="20" customFormat="1" x14ac:dyDescent="0.2">
      <c r="R545"/>
      <c r="S545"/>
      <c r="T545"/>
    </row>
    <row r="546" spans="18:20" s="20" customFormat="1" x14ac:dyDescent="0.2">
      <c r="R546"/>
      <c r="S546"/>
      <c r="T546"/>
    </row>
    <row r="547" spans="18:20" s="20" customFormat="1" x14ac:dyDescent="0.2">
      <c r="R547"/>
      <c r="S547"/>
      <c r="T547"/>
    </row>
    <row r="548" spans="18:20" s="20" customFormat="1" x14ac:dyDescent="0.2">
      <c r="R548"/>
      <c r="S548"/>
      <c r="T548"/>
    </row>
    <row r="549" spans="18:20" s="20" customFormat="1" x14ac:dyDescent="0.2">
      <c r="R549"/>
      <c r="S549"/>
      <c r="T549"/>
    </row>
    <row r="550" spans="18:20" s="20" customFormat="1" x14ac:dyDescent="0.2">
      <c r="R550"/>
      <c r="S550"/>
      <c r="T550"/>
    </row>
    <row r="551" spans="18:20" s="20" customFormat="1" x14ac:dyDescent="0.2">
      <c r="R551"/>
      <c r="S551"/>
      <c r="T551"/>
    </row>
    <row r="552" spans="18:20" s="20" customFormat="1" x14ac:dyDescent="0.2">
      <c r="R552"/>
      <c r="S552"/>
      <c r="T552"/>
    </row>
    <row r="553" spans="18:20" s="20" customFormat="1" x14ac:dyDescent="0.2">
      <c r="R553"/>
      <c r="S553"/>
      <c r="T553"/>
    </row>
    <row r="554" spans="18:20" s="20" customFormat="1" x14ac:dyDescent="0.2">
      <c r="R554"/>
      <c r="S554"/>
      <c r="T554"/>
    </row>
    <row r="555" spans="18:20" s="20" customFormat="1" x14ac:dyDescent="0.2">
      <c r="R555"/>
      <c r="S555"/>
    </row>
    <row r="556" spans="18:20" s="20" customFormat="1" x14ac:dyDescent="0.2">
      <c r="R556"/>
      <c r="S556"/>
    </row>
    <row r="557" spans="18:20" s="20" customFormat="1" x14ac:dyDescent="0.2">
      <c r="R557"/>
      <c r="S557"/>
    </row>
    <row r="558" spans="18:20" s="20" customFormat="1" x14ac:dyDescent="0.2">
      <c r="R558"/>
      <c r="S558"/>
    </row>
    <row r="559" spans="18:20" s="20" customFormat="1" x14ac:dyDescent="0.2">
      <c r="R559"/>
      <c r="S559"/>
    </row>
    <row r="560" spans="18:20" s="20" customFormat="1" x14ac:dyDescent="0.2">
      <c r="R560"/>
      <c r="S560"/>
    </row>
    <row r="561" spans="18:19" s="20" customFormat="1" x14ac:dyDescent="0.2">
      <c r="R561"/>
      <c r="S561"/>
    </row>
    <row r="562" spans="18:19" s="20" customFormat="1" x14ac:dyDescent="0.2">
      <c r="R562"/>
      <c r="S562"/>
    </row>
    <row r="563" spans="18:19" s="20" customFormat="1" x14ac:dyDescent="0.2">
      <c r="R563"/>
      <c r="S563"/>
    </row>
    <row r="564" spans="18:19" s="20" customFormat="1" x14ac:dyDescent="0.2">
      <c r="R564"/>
      <c r="S564"/>
    </row>
    <row r="565" spans="18:19" s="20" customFormat="1" x14ac:dyDescent="0.2">
      <c r="R565"/>
      <c r="S565"/>
    </row>
    <row r="566" spans="18:19" s="20" customFormat="1" x14ac:dyDescent="0.2">
      <c r="R566"/>
      <c r="S566"/>
    </row>
    <row r="567" spans="18:19" s="20" customFormat="1" x14ac:dyDescent="0.2">
      <c r="R567"/>
      <c r="S567"/>
    </row>
    <row r="568" spans="18:19" s="20" customFormat="1" x14ac:dyDescent="0.2">
      <c r="R568"/>
      <c r="S568"/>
    </row>
    <row r="569" spans="18:19" s="20" customFormat="1" x14ac:dyDescent="0.2">
      <c r="R569"/>
      <c r="S569"/>
    </row>
    <row r="570" spans="18:19" s="20" customFormat="1" x14ac:dyDescent="0.2">
      <c r="R570"/>
      <c r="S570"/>
    </row>
    <row r="571" spans="18:19" s="20" customFormat="1" x14ac:dyDescent="0.2">
      <c r="R571"/>
      <c r="S571"/>
    </row>
    <row r="572" spans="18:19" s="20" customFormat="1" x14ac:dyDescent="0.2">
      <c r="R572"/>
      <c r="S572"/>
    </row>
    <row r="573" spans="18:19" s="20" customFormat="1" x14ac:dyDescent="0.2">
      <c r="R573"/>
      <c r="S573"/>
    </row>
    <row r="574" spans="18:19" s="20" customFormat="1" x14ac:dyDescent="0.2">
      <c r="R574"/>
      <c r="S574"/>
    </row>
    <row r="575" spans="18:19" s="20" customFormat="1" x14ac:dyDescent="0.2">
      <c r="R575"/>
      <c r="S575"/>
    </row>
    <row r="576" spans="18:19" s="20" customFormat="1" x14ac:dyDescent="0.2">
      <c r="R576"/>
      <c r="S576"/>
    </row>
    <row r="577" spans="18:19" s="20" customFormat="1" x14ac:dyDescent="0.2">
      <c r="R577"/>
      <c r="S577"/>
    </row>
    <row r="578" spans="18:19" s="20" customFormat="1" x14ac:dyDescent="0.2">
      <c r="R578"/>
      <c r="S578"/>
    </row>
    <row r="579" spans="18:19" s="20" customFormat="1" x14ac:dyDescent="0.2">
      <c r="R579"/>
      <c r="S579"/>
    </row>
    <row r="580" spans="18:19" s="20" customFormat="1" x14ac:dyDescent="0.2">
      <c r="R580"/>
      <c r="S580"/>
    </row>
    <row r="581" spans="18:19" s="20" customFormat="1" x14ac:dyDescent="0.2">
      <c r="R581"/>
      <c r="S581"/>
    </row>
    <row r="582" spans="18:19" s="20" customFormat="1" x14ac:dyDescent="0.2">
      <c r="R582"/>
      <c r="S582"/>
    </row>
    <row r="583" spans="18:19" s="20" customFormat="1" x14ac:dyDescent="0.2">
      <c r="R583"/>
      <c r="S583"/>
    </row>
    <row r="584" spans="18:19" s="20" customFormat="1" x14ac:dyDescent="0.2">
      <c r="R584"/>
      <c r="S584"/>
    </row>
    <row r="585" spans="18:19" s="20" customFormat="1" x14ac:dyDescent="0.2">
      <c r="R585"/>
      <c r="S585"/>
    </row>
    <row r="586" spans="18:19" s="20" customFormat="1" x14ac:dyDescent="0.2">
      <c r="R586"/>
      <c r="S586"/>
    </row>
    <row r="587" spans="18:19" s="20" customFormat="1" x14ac:dyDescent="0.2">
      <c r="R587"/>
      <c r="S587"/>
    </row>
    <row r="588" spans="18:19" s="20" customFormat="1" x14ac:dyDescent="0.2">
      <c r="R588"/>
      <c r="S588"/>
    </row>
    <row r="589" spans="18:19" s="20" customFormat="1" x14ac:dyDescent="0.2">
      <c r="R589"/>
      <c r="S589"/>
    </row>
    <row r="590" spans="18:19" s="20" customFormat="1" x14ac:dyDescent="0.2">
      <c r="R590"/>
      <c r="S590"/>
    </row>
    <row r="591" spans="18:19" s="20" customFormat="1" x14ac:dyDescent="0.2">
      <c r="R591"/>
      <c r="S591"/>
    </row>
    <row r="592" spans="18:19" s="20" customFormat="1" x14ac:dyDescent="0.2">
      <c r="R592"/>
      <c r="S592"/>
    </row>
    <row r="593" spans="18:19" s="20" customFormat="1" x14ac:dyDescent="0.2">
      <c r="R593"/>
      <c r="S593"/>
    </row>
    <row r="594" spans="18:19" s="20" customFormat="1" x14ac:dyDescent="0.2">
      <c r="R594"/>
      <c r="S594"/>
    </row>
    <row r="595" spans="18:19" s="20" customFormat="1" x14ac:dyDescent="0.2">
      <c r="R595"/>
      <c r="S595"/>
    </row>
    <row r="596" spans="18:19" s="20" customFormat="1" x14ac:dyDescent="0.2">
      <c r="R596"/>
      <c r="S596"/>
    </row>
    <row r="597" spans="18:19" s="20" customFormat="1" x14ac:dyDescent="0.2">
      <c r="R597"/>
      <c r="S597"/>
    </row>
    <row r="598" spans="18:19" s="20" customFormat="1" x14ac:dyDescent="0.2">
      <c r="R598"/>
      <c r="S598"/>
    </row>
    <row r="599" spans="18:19" s="20" customFormat="1" x14ac:dyDescent="0.2">
      <c r="R599"/>
      <c r="S599"/>
    </row>
    <row r="600" spans="18:19" s="20" customFormat="1" x14ac:dyDescent="0.2">
      <c r="R600"/>
      <c r="S600"/>
    </row>
    <row r="601" spans="18:19" s="20" customFormat="1" x14ac:dyDescent="0.2">
      <c r="R601"/>
      <c r="S601"/>
    </row>
    <row r="602" spans="18:19" s="20" customFormat="1" x14ac:dyDescent="0.2">
      <c r="R602"/>
      <c r="S602"/>
    </row>
    <row r="603" spans="18:19" s="20" customFormat="1" x14ac:dyDescent="0.2">
      <c r="R603"/>
      <c r="S603"/>
    </row>
    <row r="604" spans="18:19" s="20" customFormat="1" x14ac:dyDescent="0.2">
      <c r="R604"/>
      <c r="S604"/>
    </row>
    <row r="605" spans="18:19" s="20" customFormat="1" x14ac:dyDescent="0.2">
      <c r="R605"/>
      <c r="S605"/>
    </row>
    <row r="606" spans="18:19" s="20" customFormat="1" x14ac:dyDescent="0.2">
      <c r="R606"/>
      <c r="S606"/>
    </row>
    <row r="607" spans="18:19" s="20" customFormat="1" x14ac:dyDescent="0.2">
      <c r="R607"/>
      <c r="S607"/>
    </row>
    <row r="608" spans="18:19" s="20" customFormat="1" x14ac:dyDescent="0.2">
      <c r="R608"/>
      <c r="S608"/>
    </row>
    <row r="609" spans="18:19" s="20" customFormat="1" x14ac:dyDescent="0.2">
      <c r="R609"/>
      <c r="S609"/>
    </row>
    <row r="610" spans="18:19" s="20" customFormat="1" x14ac:dyDescent="0.2">
      <c r="R610"/>
      <c r="S610"/>
    </row>
    <row r="611" spans="18:19" s="20" customFormat="1" x14ac:dyDescent="0.2">
      <c r="R611"/>
      <c r="S611"/>
    </row>
    <row r="612" spans="18:19" s="20" customFormat="1" x14ac:dyDescent="0.2">
      <c r="R612"/>
      <c r="S612"/>
    </row>
    <row r="613" spans="18:19" s="20" customFormat="1" x14ac:dyDescent="0.2">
      <c r="R613"/>
      <c r="S613"/>
    </row>
    <row r="614" spans="18:19" s="20" customFormat="1" x14ac:dyDescent="0.2">
      <c r="R614"/>
      <c r="S614"/>
    </row>
    <row r="615" spans="18:19" s="20" customFormat="1" x14ac:dyDescent="0.2">
      <c r="R615"/>
      <c r="S615"/>
    </row>
    <row r="616" spans="18:19" s="20" customFormat="1" x14ac:dyDescent="0.2">
      <c r="R616"/>
      <c r="S616"/>
    </row>
    <row r="617" spans="18:19" s="20" customFormat="1" x14ac:dyDescent="0.2">
      <c r="R617"/>
      <c r="S617"/>
    </row>
    <row r="618" spans="18:19" s="20" customFormat="1" x14ac:dyDescent="0.2">
      <c r="R618"/>
      <c r="S618"/>
    </row>
    <row r="619" spans="18:19" s="20" customFormat="1" x14ac:dyDescent="0.2">
      <c r="R619"/>
      <c r="S619"/>
    </row>
    <row r="620" spans="18:19" s="20" customFormat="1" x14ac:dyDescent="0.2">
      <c r="R620"/>
      <c r="S620"/>
    </row>
    <row r="621" spans="18:19" s="20" customFormat="1" x14ac:dyDescent="0.2">
      <c r="R621"/>
      <c r="S621"/>
    </row>
    <row r="622" spans="18:19" s="20" customFormat="1" x14ac:dyDescent="0.2">
      <c r="R622"/>
      <c r="S622"/>
    </row>
    <row r="623" spans="18:19" s="20" customFormat="1" x14ac:dyDescent="0.2">
      <c r="R623"/>
      <c r="S623"/>
    </row>
    <row r="624" spans="18:19" s="20" customFormat="1" x14ac:dyDescent="0.2">
      <c r="R624"/>
      <c r="S624"/>
    </row>
    <row r="625" spans="18:19" s="20" customFormat="1" x14ac:dyDescent="0.2">
      <c r="R625"/>
      <c r="S625"/>
    </row>
    <row r="626" spans="18:19" s="20" customFormat="1" x14ac:dyDescent="0.2">
      <c r="R626"/>
      <c r="S626"/>
    </row>
    <row r="627" spans="18:19" s="20" customFormat="1" x14ac:dyDescent="0.2">
      <c r="R627"/>
      <c r="S627"/>
    </row>
    <row r="628" spans="18:19" s="20" customFormat="1" x14ac:dyDescent="0.2">
      <c r="R628"/>
      <c r="S628"/>
    </row>
    <row r="629" spans="18:19" s="20" customFormat="1" x14ac:dyDescent="0.2">
      <c r="R629"/>
      <c r="S629"/>
    </row>
    <row r="630" spans="18:19" s="20" customFormat="1" x14ac:dyDescent="0.2">
      <c r="R630"/>
      <c r="S630"/>
    </row>
    <row r="631" spans="18:19" s="20" customFormat="1" x14ac:dyDescent="0.2">
      <c r="R631"/>
      <c r="S631"/>
    </row>
    <row r="632" spans="18:19" s="20" customFormat="1" x14ac:dyDescent="0.2">
      <c r="R632"/>
      <c r="S632"/>
    </row>
    <row r="633" spans="18:19" s="20" customFormat="1" x14ac:dyDescent="0.2">
      <c r="R633"/>
      <c r="S633"/>
    </row>
    <row r="634" spans="18:19" s="20" customFormat="1" x14ac:dyDescent="0.2">
      <c r="R634"/>
      <c r="S634"/>
    </row>
    <row r="635" spans="18:19" s="20" customFormat="1" x14ac:dyDescent="0.2">
      <c r="R635"/>
      <c r="S635"/>
    </row>
    <row r="636" spans="18:19" s="20" customFormat="1" x14ac:dyDescent="0.2">
      <c r="R636"/>
      <c r="S636"/>
    </row>
    <row r="637" spans="18:19" s="20" customFormat="1" x14ac:dyDescent="0.2">
      <c r="R637"/>
      <c r="S637"/>
    </row>
    <row r="638" spans="18:19" s="20" customFormat="1" x14ac:dyDescent="0.2">
      <c r="R638"/>
      <c r="S638"/>
    </row>
    <row r="639" spans="18:19" s="20" customFormat="1" x14ac:dyDescent="0.2">
      <c r="R639"/>
      <c r="S639"/>
    </row>
    <row r="640" spans="18:19" s="20" customFormat="1" x14ac:dyDescent="0.2">
      <c r="R640"/>
      <c r="S640"/>
    </row>
    <row r="641" spans="18:19" s="20" customFormat="1" x14ac:dyDescent="0.2">
      <c r="R641"/>
      <c r="S641"/>
    </row>
    <row r="642" spans="18:19" s="20" customFormat="1" x14ac:dyDescent="0.2">
      <c r="R642"/>
      <c r="S642"/>
    </row>
    <row r="643" spans="18:19" s="20" customFormat="1" x14ac:dyDescent="0.2">
      <c r="R643"/>
      <c r="S643"/>
    </row>
    <row r="644" spans="18:19" s="20" customFormat="1" x14ac:dyDescent="0.2">
      <c r="R644"/>
      <c r="S644"/>
    </row>
    <row r="645" spans="18:19" s="20" customFormat="1" x14ac:dyDescent="0.2">
      <c r="R645"/>
      <c r="S645"/>
    </row>
    <row r="646" spans="18:19" s="20" customFormat="1" x14ac:dyDescent="0.2">
      <c r="R646"/>
      <c r="S646"/>
    </row>
    <row r="647" spans="18:19" s="20" customFormat="1" x14ac:dyDescent="0.2">
      <c r="R647"/>
      <c r="S647"/>
    </row>
    <row r="648" spans="18:19" s="20" customFormat="1" x14ac:dyDescent="0.2">
      <c r="R648"/>
      <c r="S648"/>
    </row>
    <row r="649" spans="18:19" s="20" customFormat="1" x14ac:dyDescent="0.2">
      <c r="R649"/>
      <c r="S649"/>
    </row>
    <row r="650" spans="18:19" s="20" customFormat="1" x14ac:dyDescent="0.2">
      <c r="R650"/>
      <c r="S650"/>
    </row>
    <row r="651" spans="18:19" s="20" customFormat="1" x14ac:dyDescent="0.2">
      <c r="R651"/>
      <c r="S651"/>
    </row>
    <row r="652" spans="18:19" s="20" customFormat="1" x14ac:dyDescent="0.2">
      <c r="R652"/>
      <c r="S652"/>
    </row>
    <row r="653" spans="18:19" s="20" customFormat="1" x14ac:dyDescent="0.2">
      <c r="R653"/>
      <c r="S653"/>
    </row>
    <row r="654" spans="18:19" s="20" customFormat="1" x14ac:dyDescent="0.2">
      <c r="R654"/>
      <c r="S654"/>
    </row>
    <row r="655" spans="18:19" s="20" customFormat="1" x14ac:dyDescent="0.2">
      <c r="R655"/>
      <c r="S655"/>
    </row>
    <row r="656" spans="18:19" s="20" customFormat="1" x14ac:dyDescent="0.2">
      <c r="R656"/>
      <c r="S656"/>
    </row>
    <row r="657" spans="18:19" s="20" customFormat="1" x14ac:dyDescent="0.2">
      <c r="R657"/>
      <c r="S657"/>
    </row>
    <row r="658" spans="18:19" s="20" customFormat="1" x14ac:dyDescent="0.2">
      <c r="R658"/>
      <c r="S658"/>
    </row>
    <row r="659" spans="18:19" s="20" customFormat="1" x14ac:dyDescent="0.2">
      <c r="R659"/>
      <c r="S659"/>
    </row>
    <row r="660" spans="18:19" s="20" customFormat="1" x14ac:dyDescent="0.2">
      <c r="R660"/>
      <c r="S660"/>
    </row>
    <row r="661" spans="18:19" s="20" customFormat="1" x14ac:dyDescent="0.2">
      <c r="R661"/>
      <c r="S661"/>
    </row>
    <row r="662" spans="18:19" s="20" customFormat="1" x14ac:dyDescent="0.2">
      <c r="R662"/>
      <c r="S662"/>
    </row>
    <row r="663" spans="18:19" s="20" customFormat="1" x14ac:dyDescent="0.2">
      <c r="R663"/>
      <c r="S663"/>
    </row>
    <row r="664" spans="18:19" s="20" customFormat="1" x14ac:dyDescent="0.2">
      <c r="R664"/>
      <c r="S664"/>
    </row>
    <row r="665" spans="18:19" s="20" customFormat="1" x14ac:dyDescent="0.2">
      <c r="R665"/>
      <c r="S665"/>
    </row>
    <row r="666" spans="18:19" s="20" customFormat="1" x14ac:dyDescent="0.2">
      <c r="R666"/>
      <c r="S666"/>
    </row>
    <row r="667" spans="18:19" s="20" customFormat="1" x14ac:dyDescent="0.2">
      <c r="R667"/>
      <c r="S667"/>
    </row>
    <row r="668" spans="18:19" s="20" customFormat="1" x14ac:dyDescent="0.2">
      <c r="R668"/>
      <c r="S668"/>
    </row>
    <row r="669" spans="18:19" s="20" customFormat="1" x14ac:dyDescent="0.2">
      <c r="R669"/>
      <c r="S669"/>
    </row>
    <row r="670" spans="18:19" s="20" customFormat="1" x14ac:dyDescent="0.2">
      <c r="R670"/>
      <c r="S670"/>
    </row>
    <row r="671" spans="18:19" s="20" customFormat="1" x14ac:dyDescent="0.2">
      <c r="R671"/>
      <c r="S671"/>
    </row>
    <row r="672" spans="18:19" s="20" customFormat="1" x14ac:dyDescent="0.2">
      <c r="R672"/>
      <c r="S672"/>
    </row>
    <row r="673" spans="18:19" s="20" customFormat="1" x14ac:dyDescent="0.2">
      <c r="R673"/>
      <c r="S673"/>
    </row>
    <row r="674" spans="18:19" s="20" customFormat="1" x14ac:dyDescent="0.2">
      <c r="R674"/>
      <c r="S674"/>
    </row>
    <row r="675" spans="18:19" s="20" customFormat="1" x14ac:dyDescent="0.2">
      <c r="R675"/>
      <c r="S675"/>
    </row>
    <row r="676" spans="18:19" s="20" customFormat="1" x14ac:dyDescent="0.2">
      <c r="R676"/>
      <c r="S676"/>
    </row>
    <row r="677" spans="18:19" s="20" customFormat="1" x14ac:dyDescent="0.2">
      <c r="R677"/>
      <c r="S677"/>
    </row>
    <row r="678" spans="18:19" s="20" customFormat="1" x14ac:dyDescent="0.2">
      <c r="R678"/>
      <c r="S678"/>
    </row>
    <row r="679" spans="18:19" s="20" customFormat="1" x14ac:dyDescent="0.2">
      <c r="R679"/>
      <c r="S679"/>
    </row>
    <row r="680" spans="18:19" s="20" customFormat="1" x14ac:dyDescent="0.2">
      <c r="R680"/>
      <c r="S680"/>
    </row>
    <row r="681" spans="18:19" s="20" customFormat="1" x14ac:dyDescent="0.2">
      <c r="R681"/>
      <c r="S681"/>
    </row>
    <row r="682" spans="18:19" s="20" customFormat="1" x14ac:dyDescent="0.2">
      <c r="R682"/>
      <c r="S682"/>
    </row>
    <row r="683" spans="18:19" s="20" customFormat="1" x14ac:dyDescent="0.2">
      <c r="R683"/>
      <c r="S683"/>
    </row>
    <row r="684" spans="18:19" s="20" customFormat="1" x14ac:dyDescent="0.2">
      <c r="R684"/>
      <c r="S684"/>
    </row>
    <row r="685" spans="18:19" s="20" customFormat="1" x14ac:dyDescent="0.2">
      <c r="R685"/>
      <c r="S685"/>
    </row>
    <row r="686" spans="18:19" s="20" customFormat="1" x14ac:dyDescent="0.2">
      <c r="R686"/>
      <c r="S686"/>
    </row>
    <row r="687" spans="18:19" s="20" customFormat="1" x14ac:dyDescent="0.2">
      <c r="R687"/>
      <c r="S687"/>
    </row>
    <row r="688" spans="18:19" s="20" customFormat="1" x14ac:dyDescent="0.2">
      <c r="R688"/>
      <c r="S688"/>
    </row>
    <row r="689" spans="18:19" s="20" customFormat="1" x14ac:dyDescent="0.2">
      <c r="R689"/>
      <c r="S689"/>
    </row>
    <row r="690" spans="18:19" s="20" customFormat="1" x14ac:dyDescent="0.2">
      <c r="R690"/>
      <c r="S690"/>
    </row>
    <row r="691" spans="18:19" s="20" customFormat="1" x14ac:dyDescent="0.2">
      <c r="R691"/>
      <c r="S691"/>
    </row>
    <row r="692" spans="18:19" s="20" customFormat="1" x14ac:dyDescent="0.2">
      <c r="R692"/>
      <c r="S692"/>
    </row>
    <row r="693" spans="18:19" s="20" customFormat="1" x14ac:dyDescent="0.2">
      <c r="R693"/>
      <c r="S693"/>
    </row>
    <row r="694" spans="18:19" s="20" customFormat="1" x14ac:dyDescent="0.2">
      <c r="R694"/>
      <c r="S694"/>
    </row>
    <row r="695" spans="18:19" s="20" customFormat="1" x14ac:dyDescent="0.2">
      <c r="R695"/>
      <c r="S695"/>
    </row>
    <row r="696" spans="18:19" s="20" customFormat="1" x14ac:dyDescent="0.2">
      <c r="R696"/>
      <c r="S696"/>
    </row>
    <row r="697" spans="18:19" s="20" customFormat="1" x14ac:dyDescent="0.2">
      <c r="R697"/>
      <c r="S697"/>
    </row>
    <row r="698" spans="18:19" s="20" customFormat="1" x14ac:dyDescent="0.2">
      <c r="R698"/>
      <c r="S698"/>
    </row>
    <row r="699" spans="18:19" s="20" customFormat="1" x14ac:dyDescent="0.2">
      <c r="R699"/>
      <c r="S699"/>
    </row>
    <row r="700" spans="18:19" s="20" customFormat="1" x14ac:dyDescent="0.2">
      <c r="R700"/>
      <c r="S700"/>
    </row>
    <row r="701" spans="18:19" s="20" customFormat="1" x14ac:dyDescent="0.2">
      <c r="R701"/>
      <c r="S701"/>
    </row>
    <row r="702" spans="18:19" s="20" customFormat="1" x14ac:dyDescent="0.2">
      <c r="R702"/>
      <c r="S702"/>
    </row>
    <row r="703" spans="18:19" s="20" customFormat="1" x14ac:dyDescent="0.2">
      <c r="R703"/>
      <c r="S703"/>
    </row>
    <row r="704" spans="18:19" s="20" customFormat="1" x14ac:dyDescent="0.2">
      <c r="R704"/>
      <c r="S704"/>
    </row>
    <row r="705" spans="18:19" s="20" customFormat="1" x14ac:dyDescent="0.2">
      <c r="R705"/>
      <c r="S705"/>
    </row>
    <row r="706" spans="18:19" s="20" customFormat="1" x14ac:dyDescent="0.2">
      <c r="R706"/>
      <c r="S706"/>
    </row>
    <row r="707" spans="18:19" s="20" customFormat="1" x14ac:dyDescent="0.2">
      <c r="R707"/>
      <c r="S707"/>
    </row>
    <row r="708" spans="18:19" s="20" customFormat="1" x14ac:dyDescent="0.2">
      <c r="R708"/>
      <c r="S708"/>
    </row>
    <row r="709" spans="18:19" s="20" customFormat="1" x14ac:dyDescent="0.2">
      <c r="R709"/>
      <c r="S709"/>
    </row>
    <row r="710" spans="18:19" s="20" customFormat="1" x14ac:dyDescent="0.2">
      <c r="R710"/>
      <c r="S710"/>
    </row>
    <row r="711" spans="18:19" s="20" customFormat="1" x14ac:dyDescent="0.2">
      <c r="R711"/>
      <c r="S711"/>
    </row>
    <row r="712" spans="18:19" s="20" customFormat="1" x14ac:dyDescent="0.2">
      <c r="R712"/>
      <c r="S712"/>
    </row>
    <row r="713" spans="18:19" s="20" customFormat="1" x14ac:dyDescent="0.2">
      <c r="R713"/>
      <c r="S713"/>
    </row>
    <row r="714" spans="18:19" s="20" customFormat="1" x14ac:dyDescent="0.2">
      <c r="R714"/>
      <c r="S714"/>
    </row>
    <row r="715" spans="18:19" s="20" customFormat="1" x14ac:dyDescent="0.2">
      <c r="R715"/>
      <c r="S715"/>
    </row>
    <row r="716" spans="18:19" s="20" customFormat="1" x14ac:dyDescent="0.2">
      <c r="R716"/>
      <c r="S716"/>
    </row>
    <row r="717" spans="18:19" s="20" customFormat="1" x14ac:dyDescent="0.2">
      <c r="R717"/>
      <c r="S717"/>
    </row>
    <row r="718" spans="18:19" s="20" customFormat="1" x14ac:dyDescent="0.2">
      <c r="R718"/>
      <c r="S718"/>
    </row>
    <row r="719" spans="18:19" s="20" customFormat="1" x14ac:dyDescent="0.2">
      <c r="R719"/>
      <c r="S719"/>
    </row>
    <row r="720" spans="18:19" s="20" customFormat="1" x14ac:dyDescent="0.2">
      <c r="R720"/>
      <c r="S720"/>
    </row>
    <row r="721" spans="18:19" s="20" customFormat="1" x14ac:dyDescent="0.2">
      <c r="R721"/>
      <c r="S721"/>
    </row>
    <row r="722" spans="18:19" s="20" customFormat="1" x14ac:dyDescent="0.2">
      <c r="R722"/>
      <c r="S722"/>
    </row>
    <row r="723" spans="18:19" s="20" customFormat="1" x14ac:dyDescent="0.2">
      <c r="R723"/>
      <c r="S723"/>
    </row>
    <row r="724" spans="18:19" s="20" customFormat="1" x14ac:dyDescent="0.2">
      <c r="R724"/>
      <c r="S724"/>
    </row>
    <row r="725" spans="18:19" s="20" customFormat="1" x14ac:dyDescent="0.2">
      <c r="R725"/>
      <c r="S725"/>
    </row>
    <row r="726" spans="18:19" s="20" customFormat="1" x14ac:dyDescent="0.2">
      <c r="R726"/>
      <c r="S726"/>
    </row>
    <row r="727" spans="18:19" s="20" customFormat="1" x14ac:dyDescent="0.2">
      <c r="R727"/>
      <c r="S727"/>
    </row>
    <row r="728" spans="18:19" s="20" customFormat="1" x14ac:dyDescent="0.2">
      <c r="R728"/>
      <c r="S728"/>
    </row>
    <row r="729" spans="18:19" s="20" customFormat="1" x14ac:dyDescent="0.2">
      <c r="R729"/>
      <c r="S729"/>
    </row>
    <row r="730" spans="18:19" s="20" customFormat="1" x14ac:dyDescent="0.2">
      <c r="R730"/>
      <c r="S730"/>
    </row>
    <row r="731" spans="18:19" s="20" customFormat="1" x14ac:dyDescent="0.2">
      <c r="R731"/>
      <c r="S731"/>
    </row>
    <row r="732" spans="18:19" s="20" customFormat="1" x14ac:dyDescent="0.2">
      <c r="R732"/>
      <c r="S732"/>
    </row>
    <row r="733" spans="18:19" s="20" customFormat="1" x14ac:dyDescent="0.2">
      <c r="R733"/>
      <c r="S733"/>
    </row>
    <row r="734" spans="18:19" s="20" customFormat="1" x14ac:dyDescent="0.2">
      <c r="R734"/>
      <c r="S734"/>
    </row>
    <row r="735" spans="18:19" s="20" customFormat="1" x14ac:dyDescent="0.2">
      <c r="R735"/>
      <c r="S735"/>
    </row>
    <row r="736" spans="18:19" s="20" customFormat="1" x14ac:dyDescent="0.2">
      <c r="R736"/>
      <c r="S736"/>
    </row>
    <row r="737" spans="18:19" s="20" customFormat="1" x14ac:dyDescent="0.2">
      <c r="R737"/>
      <c r="S737"/>
    </row>
    <row r="738" spans="18:19" s="20" customFormat="1" x14ac:dyDescent="0.2">
      <c r="R738"/>
      <c r="S738"/>
    </row>
    <row r="739" spans="18:19" s="20" customFormat="1" x14ac:dyDescent="0.2">
      <c r="R739"/>
      <c r="S739"/>
    </row>
    <row r="740" spans="18:19" s="20" customFormat="1" x14ac:dyDescent="0.2">
      <c r="R740"/>
      <c r="S740"/>
    </row>
    <row r="741" spans="18:19" s="20" customFormat="1" x14ac:dyDescent="0.2">
      <c r="R741"/>
      <c r="S741"/>
    </row>
    <row r="742" spans="18:19" s="20" customFormat="1" x14ac:dyDescent="0.2">
      <c r="R742"/>
      <c r="S742"/>
    </row>
    <row r="743" spans="18:19" s="20" customFormat="1" x14ac:dyDescent="0.2">
      <c r="R743"/>
      <c r="S743"/>
    </row>
    <row r="744" spans="18:19" s="20" customFormat="1" x14ac:dyDescent="0.2">
      <c r="R744"/>
      <c r="S744"/>
    </row>
    <row r="745" spans="18:19" s="20" customFormat="1" x14ac:dyDescent="0.2">
      <c r="R745"/>
      <c r="S745"/>
    </row>
    <row r="746" spans="18:19" s="20" customFormat="1" x14ac:dyDescent="0.2">
      <c r="R746"/>
      <c r="S746"/>
    </row>
    <row r="747" spans="18:19" s="20" customFormat="1" x14ac:dyDescent="0.2">
      <c r="R747"/>
      <c r="S747"/>
    </row>
    <row r="748" spans="18:19" s="20" customFormat="1" x14ac:dyDescent="0.2">
      <c r="R748"/>
      <c r="S748"/>
    </row>
    <row r="749" spans="18:19" s="20" customFormat="1" x14ac:dyDescent="0.2">
      <c r="R749"/>
      <c r="S749"/>
    </row>
    <row r="750" spans="18:19" s="20" customFormat="1" x14ac:dyDescent="0.2">
      <c r="R750"/>
      <c r="S750"/>
    </row>
    <row r="751" spans="18:19" s="20" customFormat="1" x14ac:dyDescent="0.2">
      <c r="R751"/>
      <c r="S751"/>
    </row>
    <row r="752" spans="18:19" s="20" customFormat="1" x14ac:dyDescent="0.2">
      <c r="R752"/>
      <c r="S752"/>
    </row>
    <row r="753" spans="18:19" s="20" customFormat="1" x14ac:dyDescent="0.2">
      <c r="R753"/>
      <c r="S753"/>
    </row>
    <row r="754" spans="18:19" s="20" customFormat="1" x14ac:dyDescent="0.2">
      <c r="R754"/>
      <c r="S754"/>
    </row>
    <row r="755" spans="18:19" s="20" customFormat="1" x14ac:dyDescent="0.2">
      <c r="R755"/>
      <c r="S755"/>
    </row>
    <row r="756" spans="18:19" s="20" customFormat="1" x14ac:dyDescent="0.2">
      <c r="R756"/>
      <c r="S756"/>
    </row>
    <row r="757" spans="18:19" s="20" customFormat="1" x14ac:dyDescent="0.2">
      <c r="R757"/>
      <c r="S757"/>
    </row>
    <row r="758" spans="18:19" s="20" customFormat="1" x14ac:dyDescent="0.2">
      <c r="R758"/>
      <c r="S758"/>
    </row>
    <row r="759" spans="18:19" s="20" customFormat="1" x14ac:dyDescent="0.2">
      <c r="R759"/>
      <c r="S759"/>
    </row>
    <row r="760" spans="18:19" s="20" customFormat="1" x14ac:dyDescent="0.2">
      <c r="R760"/>
      <c r="S760"/>
    </row>
    <row r="761" spans="18:19" s="20" customFormat="1" x14ac:dyDescent="0.2">
      <c r="R761"/>
      <c r="S761"/>
    </row>
    <row r="762" spans="18:19" s="20" customFormat="1" x14ac:dyDescent="0.2">
      <c r="R762"/>
      <c r="S762"/>
    </row>
    <row r="763" spans="18:19" s="20" customFormat="1" x14ac:dyDescent="0.2">
      <c r="R763"/>
      <c r="S763"/>
    </row>
    <row r="764" spans="18:19" s="20" customFormat="1" x14ac:dyDescent="0.2">
      <c r="R764"/>
      <c r="S764"/>
    </row>
    <row r="765" spans="18:19" s="20" customFormat="1" x14ac:dyDescent="0.2">
      <c r="R765"/>
      <c r="S765"/>
    </row>
    <row r="766" spans="18:19" s="20" customFormat="1" x14ac:dyDescent="0.2">
      <c r="R766"/>
      <c r="S766"/>
    </row>
    <row r="767" spans="18:19" s="20" customFormat="1" x14ac:dyDescent="0.2">
      <c r="R767"/>
      <c r="S767"/>
    </row>
    <row r="768" spans="18:19" s="20" customFormat="1" x14ac:dyDescent="0.2">
      <c r="R768"/>
      <c r="S768"/>
    </row>
    <row r="769" spans="18:19" s="20" customFormat="1" x14ac:dyDescent="0.2">
      <c r="R769"/>
      <c r="S769"/>
    </row>
    <row r="770" spans="18:19" s="20" customFormat="1" x14ac:dyDescent="0.2">
      <c r="R770"/>
      <c r="S770"/>
    </row>
    <row r="771" spans="18:19" s="20" customFormat="1" x14ac:dyDescent="0.2">
      <c r="R771"/>
      <c r="S771"/>
    </row>
    <row r="772" spans="18:19" s="20" customFormat="1" x14ac:dyDescent="0.2">
      <c r="R772"/>
      <c r="S772"/>
    </row>
    <row r="773" spans="18:19" s="20" customFormat="1" x14ac:dyDescent="0.2">
      <c r="R773"/>
      <c r="S773"/>
    </row>
    <row r="774" spans="18:19" s="20" customFormat="1" x14ac:dyDescent="0.2">
      <c r="R774"/>
      <c r="S774"/>
    </row>
    <row r="775" spans="18:19" s="20" customFormat="1" x14ac:dyDescent="0.2">
      <c r="R775"/>
      <c r="S775"/>
    </row>
    <row r="776" spans="18:19" s="20" customFormat="1" x14ac:dyDescent="0.2">
      <c r="R776"/>
      <c r="S776"/>
    </row>
    <row r="777" spans="18:19" s="20" customFormat="1" x14ac:dyDescent="0.2">
      <c r="R777"/>
      <c r="S777"/>
    </row>
    <row r="778" spans="18:19" s="20" customFormat="1" x14ac:dyDescent="0.2">
      <c r="R778"/>
      <c r="S778"/>
    </row>
    <row r="779" spans="18:19" s="20" customFormat="1" x14ac:dyDescent="0.2">
      <c r="R779"/>
      <c r="S779"/>
    </row>
    <row r="780" spans="18:19" s="20" customFormat="1" x14ac:dyDescent="0.2">
      <c r="R780"/>
      <c r="S780"/>
    </row>
    <row r="781" spans="18:19" s="20" customFormat="1" x14ac:dyDescent="0.2">
      <c r="R781"/>
      <c r="S781"/>
    </row>
    <row r="782" spans="18:19" s="20" customFormat="1" x14ac:dyDescent="0.2">
      <c r="R782"/>
      <c r="S782"/>
    </row>
    <row r="783" spans="18:19" s="20" customFormat="1" x14ac:dyDescent="0.2">
      <c r="R783"/>
      <c r="S783"/>
    </row>
    <row r="784" spans="18:19" s="20" customFormat="1" x14ac:dyDescent="0.2">
      <c r="R784"/>
      <c r="S784"/>
    </row>
    <row r="785" spans="18:19" s="20" customFormat="1" x14ac:dyDescent="0.2">
      <c r="R785"/>
      <c r="S785"/>
    </row>
    <row r="786" spans="18:19" s="20" customFormat="1" x14ac:dyDescent="0.2">
      <c r="R786"/>
      <c r="S786"/>
    </row>
    <row r="787" spans="18:19" s="20" customFormat="1" x14ac:dyDescent="0.2">
      <c r="R787"/>
      <c r="S787"/>
    </row>
    <row r="788" spans="18:19" s="20" customFormat="1" x14ac:dyDescent="0.2">
      <c r="R788"/>
      <c r="S788"/>
    </row>
    <row r="789" spans="18:19" s="20" customFormat="1" x14ac:dyDescent="0.2">
      <c r="R789"/>
      <c r="S789"/>
    </row>
    <row r="790" spans="18:19" s="20" customFormat="1" x14ac:dyDescent="0.2">
      <c r="R790"/>
      <c r="S790"/>
    </row>
    <row r="791" spans="18:19" s="20" customFormat="1" x14ac:dyDescent="0.2">
      <c r="R791"/>
      <c r="S791"/>
    </row>
    <row r="792" spans="18:19" s="20" customFormat="1" x14ac:dyDescent="0.2">
      <c r="R792"/>
      <c r="S792"/>
    </row>
    <row r="793" spans="18:19" s="20" customFormat="1" x14ac:dyDescent="0.2">
      <c r="R793"/>
      <c r="S793"/>
    </row>
    <row r="794" spans="18:19" s="20" customFormat="1" x14ac:dyDescent="0.2">
      <c r="R794"/>
      <c r="S794"/>
    </row>
    <row r="795" spans="18:19" s="20" customFormat="1" x14ac:dyDescent="0.2">
      <c r="R795"/>
      <c r="S795"/>
    </row>
    <row r="796" spans="18:19" s="20" customFormat="1" x14ac:dyDescent="0.2">
      <c r="R796"/>
      <c r="S796"/>
    </row>
    <row r="797" spans="18:19" s="20" customFormat="1" x14ac:dyDescent="0.2">
      <c r="R797"/>
      <c r="S797"/>
    </row>
    <row r="798" spans="18:19" s="20" customFormat="1" x14ac:dyDescent="0.2">
      <c r="R798"/>
      <c r="S798"/>
    </row>
    <row r="799" spans="18:19" s="20" customFormat="1" x14ac:dyDescent="0.2">
      <c r="R799"/>
      <c r="S799"/>
    </row>
    <row r="800" spans="18:19" s="20" customFormat="1" x14ac:dyDescent="0.2">
      <c r="R800"/>
      <c r="S800"/>
    </row>
    <row r="801" spans="18:19" s="20" customFormat="1" x14ac:dyDescent="0.2">
      <c r="R801"/>
      <c r="S801"/>
    </row>
    <row r="802" spans="18:19" s="20" customFormat="1" x14ac:dyDescent="0.2">
      <c r="R802"/>
      <c r="S802"/>
    </row>
    <row r="803" spans="18:19" s="20" customFormat="1" x14ac:dyDescent="0.2">
      <c r="R803"/>
      <c r="S803"/>
    </row>
    <row r="804" spans="18:19" s="20" customFormat="1" x14ac:dyDescent="0.2">
      <c r="R804"/>
      <c r="S804"/>
    </row>
    <row r="805" spans="18:19" s="20" customFormat="1" x14ac:dyDescent="0.2">
      <c r="R805"/>
      <c r="S805"/>
    </row>
    <row r="806" spans="18:19" s="20" customFormat="1" x14ac:dyDescent="0.2">
      <c r="R806"/>
      <c r="S806"/>
    </row>
    <row r="807" spans="18:19" s="20" customFormat="1" x14ac:dyDescent="0.2">
      <c r="R807"/>
      <c r="S807"/>
    </row>
    <row r="808" spans="18:19" s="20" customFormat="1" x14ac:dyDescent="0.2">
      <c r="R808"/>
      <c r="S808"/>
    </row>
    <row r="809" spans="18:19" s="20" customFormat="1" x14ac:dyDescent="0.2">
      <c r="R809"/>
      <c r="S809"/>
    </row>
    <row r="810" spans="18:19" s="20" customFormat="1" x14ac:dyDescent="0.2">
      <c r="R810"/>
      <c r="S810"/>
    </row>
    <row r="811" spans="18:19" s="20" customFormat="1" x14ac:dyDescent="0.2">
      <c r="R811"/>
      <c r="S811"/>
    </row>
    <row r="812" spans="18:19" s="20" customFormat="1" x14ac:dyDescent="0.2">
      <c r="R812"/>
      <c r="S812"/>
    </row>
    <row r="813" spans="18:19" s="20" customFormat="1" x14ac:dyDescent="0.2">
      <c r="R813"/>
      <c r="S813"/>
    </row>
    <row r="814" spans="18:19" s="20" customFormat="1" x14ac:dyDescent="0.2">
      <c r="R814"/>
      <c r="S814"/>
    </row>
    <row r="815" spans="18:19" s="20" customFormat="1" x14ac:dyDescent="0.2">
      <c r="R815"/>
      <c r="S815"/>
    </row>
    <row r="816" spans="18:19" s="20" customFormat="1" x14ac:dyDescent="0.2">
      <c r="R816"/>
      <c r="S816"/>
    </row>
    <row r="817" spans="18:19" s="20" customFormat="1" x14ac:dyDescent="0.2">
      <c r="R817"/>
      <c r="S817"/>
    </row>
    <row r="818" spans="18:19" s="20" customFormat="1" x14ac:dyDescent="0.2">
      <c r="R818"/>
      <c r="S818"/>
    </row>
    <row r="819" spans="18:19" s="20" customFormat="1" x14ac:dyDescent="0.2">
      <c r="R819"/>
      <c r="S819"/>
    </row>
    <row r="820" spans="18:19" s="20" customFormat="1" x14ac:dyDescent="0.2">
      <c r="R820"/>
      <c r="S820"/>
    </row>
    <row r="821" spans="18:19" s="20" customFormat="1" x14ac:dyDescent="0.2">
      <c r="R821"/>
      <c r="S821"/>
    </row>
    <row r="822" spans="18:19" s="20" customFormat="1" x14ac:dyDescent="0.2">
      <c r="R822"/>
      <c r="S822"/>
    </row>
    <row r="823" spans="18:19" s="20" customFormat="1" x14ac:dyDescent="0.2">
      <c r="R823"/>
      <c r="S823"/>
    </row>
    <row r="824" spans="18:19" s="20" customFormat="1" x14ac:dyDescent="0.2">
      <c r="R824"/>
      <c r="S824"/>
    </row>
    <row r="825" spans="18:19" s="20" customFormat="1" x14ac:dyDescent="0.2">
      <c r="R825"/>
      <c r="S825"/>
    </row>
    <row r="826" spans="18:19" s="20" customFormat="1" x14ac:dyDescent="0.2">
      <c r="R826"/>
      <c r="S826"/>
    </row>
    <row r="827" spans="18:19" s="20" customFormat="1" x14ac:dyDescent="0.2">
      <c r="R827"/>
      <c r="S827"/>
    </row>
    <row r="828" spans="18:19" s="20" customFormat="1" x14ac:dyDescent="0.2">
      <c r="R828"/>
      <c r="S828"/>
    </row>
    <row r="829" spans="18:19" s="20" customFormat="1" x14ac:dyDescent="0.2">
      <c r="R829"/>
      <c r="S829"/>
    </row>
    <row r="830" spans="18:19" s="20" customFormat="1" x14ac:dyDescent="0.2">
      <c r="R830"/>
      <c r="S830"/>
    </row>
    <row r="831" spans="18:19" s="20" customFormat="1" x14ac:dyDescent="0.2">
      <c r="R831"/>
      <c r="S831"/>
    </row>
    <row r="832" spans="18:19" s="20" customFormat="1" x14ac:dyDescent="0.2">
      <c r="R832"/>
      <c r="S832"/>
    </row>
    <row r="833" spans="18:19" s="20" customFormat="1" x14ac:dyDescent="0.2">
      <c r="R833"/>
      <c r="S833"/>
    </row>
    <row r="834" spans="18:19" s="20" customFormat="1" x14ac:dyDescent="0.2">
      <c r="R834"/>
      <c r="S834"/>
    </row>
    <row r="835" spans="18:19" s="20" customFormat="1" x14ac:dyDescent="0.2">
      <c r="R835"/>
      <c r="S835"/>
    </row>
    <row r="836" spans="18:19" s="20" customFormat="1" x14ac:dyDescent="0.2">
      <c r="R836"/>
      <c r="S836"/>
    </row>
    <row r="837" spans="18:19" s="20" customFormat="1" x14ac:dyDescent="0.2">
      <c r="R837"/>
      <c r="S837"/>
    </row>
    <row r="838" spans="18:19" s="20" customFormat="1" x14ac:dyDescent="0.2">
      <c r="R838"/>
      <c r="S838"/>
    </row>
    <row r="839" spans="18:19" s="20" customFormat="1" x14ac:dyDescent="0.2">
      <c r="R839"/>
      <c r="S839"/>
    </row>
    <row r="840" spans="18:19" s="20" customFormat="1" x14ac:dyDescent="0.2">
      <c r="R840"/>
      <c r="S840"/>
    </row>
    <row r="841" spans="18:19" s="20" customFormat="1" x14ac:dyDescent="0.2">
      <c r="R841"/>
      <c r="S841"/>
    </row>
    <row r="842" spans="18:19" s="20" customFormat="1" x14ac:dyDescent="0.2">
      <c r="R842"/>
      <c r="S842"/>
    </row>
    <row r="843" spans="18:19" s="20" customFormat="1" x14ac:dyDescent="0.2">
      <c r="R843"/>
      <c r="S843"/>
    </row>
    <row r="844" spans="18:19" s="20" customFormat="1" x14ac:dyDescent="0.2">
      <c r="R844"/>
      <c r="S844"/>
    </row>
    <row r="845" spans="18:19" s="20" customFormat="1" x14ac:dyDescent="0.2">
      <c r="R845"/>
      <c r="S845"/>
    </row>
    <row r="846" spans="18:19" s="20" customFormat="1" x14ac:dyDescent="0.2">
      <c r="R846"/>
      <c r="S846"/>
    </row>
    <row r="847" spans="18:19" s="20" customFormat="1" x14ac:dyDescent="0.2">
      <c r="R847"/>
      <c r="S847"/>
    </row>
    <row r="848" spans="18:19" s="20" customFormat="1" x14ac:dyDescent="0.2">
      <c r="R848"/>
      <c r="S848"/>
    </row>
    <row r="849" spans="18:19" s="20" customFormat="1" x14ac:dyDescent="0.2">
      <c r="R849"/>
      <c r="S849"/>
    </row>
    <row r="850" spans="18:19" s="20" customFormat="1" x14ac:dyDescent="0.2">
      <c r="R850"/>
      <c r="S850"/>
    </row>
    <row r="851" spans="18:19" s="20" customFormat="1" x14ac:dyDescent="0.2">
      <c r="R851"/>
      <c r="S851"/>
    </row>
    <row r="852" spans="18:19" s="20" customFormat="1" x14ac:dyDescent="0.2">
      <c r="R852"/>
      <c r="S852"/>
    </row>
    <row r="853" spans="18:19" s="20" customFormat="1" x14ac:dyDescent="0.2">
      <c r="R853"/>
      <c r="S853"/>
    </row>
    <row r="854" spans="18:19" s="20" customFormat="1" x14ac:dyDescent="0.2">
      <c r="R854"/>
      <c r="S854"/>
    </row>
    <row r="855" spans="18:19" s="20" customFormat="1" x14ac:dyDescent="0.2">
      <c r="R855"/>
      <c r="S855"/>
    </row>
    <row r="856" spans="18:19" s="20" customFormat="1" x14ac:dyDescent="0.2">
      <c r="R856"/>
      <c r="S856"/>
    </row>
    <row r="857" spans="18:19" s="20" customFormat="1" x14ac:dyDescent="0.2">
      <c r="R857"/>
      <c r="S857"/>
    </row>
    <row r="858" spans="18:19" s="20" customFormat="1" x14ac:dyDescent="0.2">
      <c r="R858"/>
      <c r="S858"/>
    </row>
    <row r="859" spans="18:19" s="20" customFormat="1" x14ac:dyDescent="0.2">
      <c r="R859"/>
      <c r="S859"/>
    </row>
    <row r="860" spans="18:19" s="20" customFormat="1" x14ac:dyDescent="0.2">
      <c r="R860"/>
      <c r="S860"/>
    </row>
    <row r="861" spans="18:19" s="20" customFormat="1" x14ac:dyDescent="0.2">
      <c r="R861"/>
      <c r="S861"/>
    </row>
    <row r="862" spans="18:19" s="20" customFormat="1" x14ac:dyDescent="0.2">
      <c r="R862"/>
      <c r="S862"/>
    </row>
    <row r="863" spans="18:19" s="20" customFormat="1" x14ac:dyDescent="0.2">
      <c r="R863"/>
      <c r="S863"/>
    </row>
    <row r="864" spans="18:19" s="20" customFormat="1" x14ac:dyDescent="0.2">
      <c r="R864"/>
      <c r="S864"/>
    </row>
    <row r="865" spans="18:19" s="20" customFormat="1" x14ac:dyDescent="0.2">
      <c r="R865"/>
      <c r="S865"/>
    </row>
    <row r="866" spans="18:19" s="20" customFormat="1" x14ac:dyDescent="0.2">
      <c r="R866"/>
      <c r="S866"/>
    </row>
    <row r="867" spans="18:19" s="20" customFormat="1" x14ac:dyDescent="0.2">
      <c r="R867"/>
      <c r="S867"/>
    </row>
    <row r="868" spans="18:19" s="20" customFormat="1" x14ac:dyDescent="0.2">
      <c r="R868"/>
      <c r="S868"/>
    </row>
    <row r="869" spans="18:19" s="20" customFormat="1" x14ac:dyDescent="0.2">
      <c r="R869"/>
      <c r="S869"/>
    </row>
    <row r="870" spans="18:19" s="20" customFormat="1" x14ac:dyDescent="0.2">
      <c r="R870"/>
      <c r="S870"/>
    </row>
    <row r="871" spans="18:19" s="20" customFormat="1" x14ac:dyDescent="0.2">
      <c r="R871"/>
      <c r="S871"/>
    </row>
    <row r="872" spans="18:19" s="20" customFormat="1" x14ac:dyDescent="0.2">
      <c r="R872"/>
      <c r="S872"/>
    </row>
    <row r="873" spans="18:19" s="20" customFormat="1" x14ac:dyDescent="0.2">
      <c r="R873"/>
      <c r="S873"/>
    </row>
    <row r="874" spans="18:19" s="20" customFormat="1" x14ac:dyDescent="0.2">
      <c r="R874"/>
      <c r="S874"/>
    </row>
    <row r="875" spans="18:19" s="20" customFormat="1" x14ac:dyDescent="0.2">
      <c r="R875"/>
      <c r="S875"/>
    </row>
    <row r="876" spans="18:19" s="20" customFormat="1" x14ac:dyDescent="0.2">
      <c r="R876"/>
      <c r="S876"/>
    </row>
    <row r="877" spans="18:19" s="20" customFormat="1" x14ac:dyDescent="0.2">
      <c r="R877"/>
      <c r="S877"/>
    </row>
    <row r="878" spans="18:19" s="20" customFormat="1" x14ac:dyDescent="0.2">
      <c r="R878"/>
      <c r="S878"/>
    </row>
    <row r="879" spans="18:19" s="20" customFormat="1" x14ac:dyDescent="0.2">
      <c r="R879"/>
      <c r="S879"/>
    </row>
    <row r="880" spans="18:19" s="20" customFormat="1" x14ac:dyDescent="0.2">
      <c r="R880"/>
      <c r="S880"/>
    </row>
    <row r="881" spans="18:19" s="20" customFormat="1" x14ac:dyDescent="0.2">
      <c r="R881"/>
      <c r="S881"/>
    </row>
    <row r="882" spans="18:19" s="20" customFormat="1" x14ac:dyDescent="0.2">
      <c r="R882"/>
      <c r="S882"/>
    </row>
    <row r="883" spans="18:19" s="20" customFormat="1" x14ac:dyDescent="0.2">
      <c r="R883"/>
      <c r="S883"/>
    </row>
    <row r="884" spans="18:19" s="20" customFormat="1" x14ac:dyDescent="0.2">
      <c r="R884"/>
      <c r="S884"/>
    </row>
    <row r="885" spans="18:19" s="20" customFormat="1" x14ac:dyDescent="0.2">
      <c r="R885"/>
      <c r="S885"/>
    </row>
    <row r="886" spans="18:19" s="20" customFormat="1" x14ac:dyDescent="0.2">
      <c r="R886"/>
      <c r="S886"/>
    </row>
    <row r="887" spans="18:19" s="20" customFormat="1" x14ac:dyDescent="0.2">
      <c r="R887"/>
      <c r="S887"/>
    </row>
    <row r="888" spans="18:19" s="20" customFormat="1" x14ac:dyDescent="0.2">
      <c r="R888"/>
      <c r="S888"/>
    </row>
    <row r="889" spans="18:19" s="20" customFormat="1" x14ac:dyDescent="0.2">
      <c r="R889"/>
      <c r="S889"/>
    </row>
    <row r="890" spans="18:19" s="20" customFormat="1" x14ac:dyDescent="0.2">
      <c r="R890"/>
      <c r="S890"/>
    </row>
    <row r="891" spans="18:19" s="20" customFormat="1" x14ac:dyDescent="0.2">
      <c r="R891"/>
      <c r="S891"/>
    </row>
    <row r="892" spans="18:19" s="20" customFormat="1" x14ac:dyDescent="0.2">
      <c r="R892"/>
      <c r="S892"/>
    </row>
    <row r="893" spans="18:19" s="20" customFormat="1" x14ac:dyDescent="0.2">
      <c r="R893"/>
      <c r="S893"/>
    </row>
    <row r="894" spans="18:19" s="20" customFormat="1" x14ac:dyDescent="0.2">
      <c r="R894"/>
      <c r="S894"/>
    </row>
    <row r="895" spans="18:19" s="20" customFormat="1" x14ac:dyDescent="0.2">
      <c r="R895"/>
      <c r="S895"/>
    </row>
    <row r="896" spans="18:19" s="20" customFormat="1" x14ac:dyDescent="0.2">
      <c r="R896"/>
      <c r="S896"/>
    </row>
    <row r="897" spans="18:19" s="20" customFormat="1" x14ac:dyDescent="0.2">
      <c r="R897"/>
      <c r="S897"/>
    </row>
    <row r="898" spans="18:19" s="20" customFormat="1" x14ac:dyDescent="0.2">
      <c r="R898"/>
      <c r="S898"/>
    </row>
    <row r="899" spans="18:19" s="20" customFormat="1" x14ac:dyDescent="0.2">
      <c r="R899"/>
      <c r="S899"/>
    </row>
    <row r="900" spans="18:19" s="20" customFormat="1" x14ac:dyDescent="0.2">
      <c r="R900"/>
      <c r="S900"/>
    </row>
    <row r="901" spans="18:19" s="20" customFormat="1" x14ac:dyDescent="0.2">
      <c r="R901"/>
      <c r="S901"/>
    </row>
    <row r="902" spans="18:19" s="20" customFormat="1" x14ac:dyDescent="0.2">
      <c r="R902"/>
      <c r="S902"/>
    </row>
    <row r="903" spans="18:19" s="20" customFormat="1" x14ac:dyDescent="0.2">
      <c r="R903"/>
      <c r="S903"/>
    </row>
    <row r="904" spans="18:19" s="20" customFormat="1" x14ac:dyDescent="0.2">
      <c r="R904"/>
      <c r="S904"/>
    </row>
    <row r="905" spans="18:19" s="20" customFormat="1" x14ac:dyDescent="0.2">
      <c r="R905"/>
      <c r="S905"/>
    </row>
    <row r="906" spans="18:19" s="20" customFormat="1" x14ac:dyDescent="0.2">
      <c r="R906"/>
      <c r="S906"/>
    </row>
    <row r="907" spans="18:19" s="20" customFormat="1" x14ac:dyDescent="0.2">
      <c r="R907"/>
      <c r="S907"/>
    </row>
    <row r="908" spans="18:19" s="20" customFormat="1" x14ac:dyDescent="0.2">
      <c r="R908"/>
      <c r="S908"/>
    </row>
    <row r="909" spans="18:19" s="20" customFormat="1" x14ac:dyDescent="0.2">
      <c r="R909"/>
      <c r="S909"/>
    </row>
    <row r="910" spans="18:19" s="20" customFormat="1" x14ac:dyDescent="0.2">
      <c r="R910"/>
      <c r="S910"/>
    </row>
    <row r="911" spans="18:19" s="20" customFormat="1" x14ac:dyDescent="0.2">
      <c r="R911"/>
      <c r="S911"/>
    </row>
    <row r="912" spans="18:19" s="20" customFormat="1" x14ac:dyDescent="0.2">
      <c r="R912"/>
      <c r="S912"/>
    </row>
    <row r="913" spans="18:19" s="20" customFormat="1" x14ac:dyDescent="0.2">
      <c r="R913"/>
      <c r="S913"/>
    </row>
    <row r="914" spans="18:19" s="20" customFormat="1" x14ac:dyDescent="0.2">
      <c r="R914"/>
      <c r="S914"/>
    </row>
    <row r="915" spans="18:19" s="20" customFormat="1" x14ac:dyDescent="0.2">
      <c r="R915"/>
      <c r="S915"/>
    </row>
    <row r="916" spans="18:19" s="20" customFormat="1" x14ac:dyDescent="0.2">
      <c r="R916"/>
      <c r="S916"/>
    </row>
    <row r="917" spans="18:19" s="20" customFormat="1" x14ac:dyDescent="0.2">
      <c r="R917"/>
      <c r="S917"/>
    </row>
    <row r="918" spans="18:19" s="20" customFormat="1" x14ac:dyDescent="0.2">
      <c r="R918"/>
      <c r="S918"/>
    </row>
    <row r="919" spans="18:19" s="20" customFormat="1" x14ac:dyDescent="0.2">
      <c r="R919"/>
      <c r="S919"/>
    </row>
    <row r="920" spans="18:19" s="20" customFormat="1" x14ac:dyDescent="0.2">
      <c r="R920"/>
      <c r="S920"/>
    </row>
    <row r="921" spans="18:19" s="20" customFormat="1" x14ac:dyDescent="0.2">
      <c r="R921"/>
      <c r="S921"/>
    </row>
    <row r="922" spans="18:19" s="20" customFormat="1" x14ac:dyDescent="0.2">
      <c r="R922"/>
      <c r="S922"/>
    </row>
    <row r="923" spans="18:19" s="20" customFormat="1" x14ac:dyDescent="0.2">
      <c r="R923"/>
      <c r="S923"/>
    </row>
    <row r="924" spans="18:19" s="20" customFormat="1" x14ac:dyDescent="0.2">
      <c r="R924"/>
      <c r="S924"/>
    </row>
    <row r="925" spans="18:19" s="20" customFormat="1" x14ac:dyDescent="0.2">
      <c r="R925"/>
      <c r="S925"/>
    </row>
    <row r="926" spans="18:19" s="20" customFormat="1" x14ac:dyDescent="0.2">
      <c r="R926"/>
      <c r="S926"/>
    </row>
    <row r="927" spans="18:19" s="20" customFormat="1" x14ac:dyDescent="0.2">
      <c r="R927"/>
      <c r="S927"/>
    </row>
    <row r="928" spans="18:19" s="20" customFormat="1" x14ac:dyDescent="0.2">
      <c r="R928"/>
      <c r="S928"/>
    </row>
    <row r="929" spans="18:19" s="20" customFormat="1" x14ac:dyDescent="0.2">
      <c r="R929"/>
      <c r="S929"/>
    </row>
    <row r="930" spans="18:19" s="20" customFormat="1" x14ac:dyDescent="0.2">
      <c r="R930"/>
      <c r="S930"/>
    </row>
    <row r="931" spans="18:19" s="20" customFormat="1" x14ac:dyDescent="0.2">
      <c r="R931"/>
      <c r="S931"/>
    </row>
    <row r="932" spans="18:19" s="20" customFormat="1" x14ac:dyDescent="0.2">
      <c r="R932"/>
      <c r="S932"/>
    </row>
    <row r="933" spans="18:19" s="20" customFormat="1" x14ac:dyDescent="0.2">
      <c r="R933"/>
      <c r="S933"/>
    </row>
    <row r="934" spans="18:19" s="20" customFormat="1" x14ac:dyDescent="0.2">
      <c r="R934"/>
      <c r="S934"/>
    </row>
    <row r="935" spans="18:19" s="20" customFormat="1" x14ac:dyDescent="0.2">
      <c r="R935"/>
      <c r="S935"/>
    </row>
    <row r="936" spans="18:19" s="20" customFormat="1" x14ac:dyDescent="0.2">
      <c r="R936"/>
      <c r="S936"/>
    </row>
    <row r="937" spans="18:19" s="20" customFormat="1" x14ac:dyDescent="0.2">
      <c r="R937"/>
      <c r="S937"/>
    </row>
    <row r="938" spans="18:19" s="20" customFormat="1" x14ac:dyDescent="0.2">
      <c r="R938"/>
      <c r="S938"/>
    </row>
    <row r="939" spans="18:19" s="20" customFormat="1" x14ac:dyDescent="0.2">
      <c r="R939"/>
      <c r="S939"/>
    </row>
    <row r="940" spans="18:19" s="20" customFormat="1" x14ac:dyDescent="0.2">
      <c r="R940"/>
      <c r="S940"/>
    </row>
    <row r="941" spans="18:19" s="20" customFormat="1" x14ac:dyDescent="0.2">
      <c r="R941"/>
      <c r="S941"/>
    </row>
    <row r="942" spans="18:19" s="20" customFormat="1" x14ac:dyDescent="0.2">
      <c r="R942"/>
      <c r="S942"/>
    </row>
    <row r="943" spans="18:19" s="20" customFormat="1" x14ac:dyDescent="0.2">
      <c r="R943"/>
      <c r="S943"/>
    </row>
    <row r="944" spans="18:19" s="20" customFormat="1" x14ac:dyDescent="0.2">
      <c r="R944"/>
      <c r="S944"/>
    </row>
    <row r="945" spans="18:19" s="20" customFormat="1" x14ac:dyDescent="0.2">
      <c r="R945"/>
      <c r="S945"/>
    </row>
    <row r="946" spans="18:19" s="20" customFormat="1" x14ac:dyDescent="0.2">
      <c r="R946"/>
      <c r="S946"/>
    </row>
    <row r="947" spans="18:19" s="20" customFormat="1" x14ac:dyDescent="0.2">
      <c r="R947"/>
      <c r="S947"/>
    </row>
    <row r="948" spans="18:19" s="20" customFormat="1" x14ac:dyDescent="0.2">
      <c r="R948"/>
      <c r="S948"/>
    </row>
    <row r="949" spans="18:19" s="20" customFormat="1" x14ac:dyDescent="0.2">
      <c r="R949"/>
      <c r="S949"/>
    </row>
    <row r="950" spans="18:19" s="20" customFormat="1" x14ac:dyDescent="0.2">
      <c r="R950"/>
      <c r="S950"/>
    </row>
    <row r="951" spans="18:19" s="20" customFormat="1" x14ac:dyDescent="0.2">
      <c r="R951"/>
      <c r="S951"/>
    </row>
    <row r="952" spans="18:19" s="20" customFormat="1" x14ac:dyDescent="0.2">
      <c r="R952"/>
      <c r="S952"/>
    </row>
    <row r="953" spans="18:19" s="20" customFormat="1" x14ac:dyDescent="0.2">
      <c r="R953"/>
      <c r="S953"/>
    </row>
    <row r="954" spans="18:19" s="20" customFormat="1" x14ac:dyDescent="0.2">
      <c r="R954"/>
      <c r="S954"/>
    </row>
    <row r="955" spans="18:19" s="20" customFormat="1" x14ac:dyDescent="0.2">
      <c r="R955"/>
      <c r="S955"/>
    </row>
    <row r="956" spans="18:19" s="20" customFormat="1" x14ac:dyDescent="0.2">
      <c r="R956"/>
      <c r="S956"/>
    </row>
    <row r="957" spans="18:19" s="20" customFormat="1" x14ac:dyDescent="0.2">
      <c r="R957"/>
      <c r="S957"/>
    </row>
    <row r="958" spans="18:19" s="20" customFormat="1" x14ac:dyDescent="0.2">
      <c r="R958"/>
      <c r="S958"/>
    </row>
    <row r="959" spans="18:19" s="20" customFormat="1" x14ac:dyDescent="0.2">
      <c r="R959"/>
      <c r="S959"/>
    </row>
    <row r="960" spans="18:19" s="20" customFormat="1" x14ac:dyDescent="0.2">
      <c r="R960"/>
      <c r="S960"/>
    </row>
    <row r="961" spans="18:19" s="20" customFormat="1" x14ac:dyDescent="0.2">
      <c r="R961"/>
      <c r="S961"/>
    </row>
    <row r="962" spans="18:19" s="20" customFormat="1" x14ac:dyDescent="0.2">
      <c r="R962"/>
      <c r="S962"/>
    </row>
    <row r="963" spans="18:19" s="20" customFormat="1" x14ac:dyDescent="0.2">
      <c r="R963"/>
      <c r="S963"/>
    </row>
    <row r="964" spans="18:19" s="20" customFormat="1" x14ac:dyDescent="0.2">
      <c r="R964"/>
      <c r="S964"/>
    </row>
    <row r="965" spans="18:19" s="20" customFormat="1" x14ac:dyDescent="0.2">
      <c r="R965"/>
      <c r="S965"/>
    </row>
    <row r="966" spans="18:19" s="20" customFormat="1" x14ac:dyDescent="0.2">
      <c r="R966"/>
      <c r="S966"/>
    </row>
    <row r="967" spans="18:19" s="20" customFormat="1" x14ac:dyDescent="0.2">
      <c r="R967"/>
      <c r="S967"/>
    </row>
    <row r="968" spans="18:19" s="20" customFormat="1" x14ac:dyDescent="0.2">
      <c r="R968"/>
      <c r="S968"/>
    </row>
    <row r="969" spans="18:19" s="20" customFormat="1" x14ac:dyDescent="0.2">
      <c r="R969"/>
      <c r="S969"/>
    </row>
    <row r="970" spans="18:19" s="20" customFormat="1" x14ac:dyDescent="0.2">
      <c r="R970"/>
      <c r="S970"/>
    </row>
    <row r="971" spans="18:19" s="20" customFormat="1" x14ac:dyDescent="0.2">
      <c r="R971"/>
      <c r="S971"/>
    </row>
    <row r="972" spans="18:19" s="20" customFormat="1" x14ac:dyDescent="0.2">
      <c r="R972"/>
      <c r="S972"/>
    </row>
    <row r="973" spans="18:19" s="20" customFormat="1" x14ac:dyDescent="0.2">
      <c r="R973"/>
      <c r="S973"/>
    </row>
    <row r="974" spans="18:19" s="20" customFormat="1" x14ac:dyDescent="0.2">
      <c r="R974"/>
      <c r="S974"/>
    </row>
    <row r="975" spans="18:19" s="20" customFormat="1" x14ac:dyDescent="0.2">
      <c r="R975"/>
      <c r="S975"/>
    </row>
    <row r="976" spans="18:19" s="20" customFormat="1" x14ac:dyDescent="0.2">
      <c r="R976"/>
      <c r="S976"/>
    </row>
    <row r="977" spans="18:19" s="20" customFormat="1" x14ac:dyDescent="0.2">
      <c r="R977"/>
      <c r="S977"/>
    </row>
    <row r="978" spans="18:19" s="20" customFormat="1" x14ac:dyDescent="0.2">
      <c r="R978"/>
      <c r="S978"/>
    </row>
    <row r="979" spans="18:19" s="20" customFormat="1" x14ac:dyDescent="0.2">
      <c r="R979"/>
      <c r="S979"/>
    </row>
    <row r="980" spans="18:19" s="20" customFormat="1" x14ac:dyDescent="0.2">
      <c r="R980"/>
      <c r="S980"/>
    </row>
    <row r="981" spans="18:19" s="20" customFormat="1" x14ac:dyDescent="0.2">
      <c r="R981"/>
      <c r="S981"/>
    </row>
    <row r="982" spans="18:19" s="20" customFormat="1" x14ac:dyDescent="0.2">
      <c r="R982"/>
      <c r="S982"/>
    </row>
    <row r="983" spans="18:19" s="20" customFormat="1" x14ac:dyDescent="0.2">
      <c r="R983"/>
      <c r="S983"/>
    </row>
    <row r="984" spans="18:19" s="20" customFormat="1" x14ac:dyDescent="0.2">
      <c r="R984"/>
      <c r="S984"/>
    </row>
    <row r="985" spans="18:19" s="20" customFormat="1" x14ac:dyDescent="0.2">
      <c r="R985"/>
      <c r="S985"/>
    </row>
    <row r="986" spans="18:19" s="20" customFormat="1" x14ac:dyDescent="0.2">
      <c r="R986"/>
      <c r="S986"/>
    </row>
    <row r="987" spans="18:19" s="20" customFormat="1" x14ac:dyDescent="0.2">
      <c r="R987"/>
      <c r="S987"/>
    </row>
    <row r="988" spans="18:19" s="20" customFormat="1" x14ac:dyDescent="0.2">
      <c r="R988"/>
      <c r="S988"/>
    </row>
    <row r="989" spans="18:19" s="20" customFormat="1" x14ac:dyDescent="0.2">
      <c r="R989"/>
      <c r="S989"/>
    </row>
    <row r="990" spans="18:19" s="20" customFormat="1" x14ac:dyDescent="0.2">
      <c r="R990"/>
      <c r="S990"/>
    </row>
    <row r="991" spans="18:19" s="20" customFormat="1" x14ac:dyDescent="0.2">
      <c r="R991"/>
      <c r="S991"/>
    </row>
    <row r="992" spans="18:19" s="20" customFormat="1" x14ac:dyDescent="0.2">
      <c r="R992"/>
      <c r="S992"/>
    </row>
    <row r="993" spans="18:19" s="20" customFormat="1" x14ac:dyDescent="0.2">
      <c r="R993"/>
      <c r="S993"/>
    </row>
    <row r="994" spans="18:19" s="20" customFormat="1" x14ac:dyDescent="0.2">
      <c r="R994"/>
      <c r="S994"/>
    </row>
    <row r="995" spans="18:19" s="20" customFormat="1" x14ac:dyDescent="0.2">
      <c r="R995"/>
      <c r="S995"/>
    </row>
    <row r="996" spans="18:19" s="20" customFormat="1" x14ac:dyDescent="0.2">
      <c r="R996"/>
      <c r="S996"/>
    </row>
    <row r="997" spans="18:19" s="20" customFormat="1" x14ac:dyDescent="0.2">
      <c r="R997"/>
      <c r="S997"/>
    </row>
    <row r="998" spans="18:19" s="20" customFormat="1" x14ac:dyDescent="0.2">
      <c r="R998"/>
      <c r="S998"/>
    </row>
    <row r="999" spans="18:19" s="20" customFormat="1" x14ac:dyDescent="0.2">
      <c r="R999"/>
      <c r="S999"/>
    </row>
    <row r="1000" spans="18:19" s="20" customFormat="1" x14ac:dyDescent="0.2">
      <c r="R1000"/>
      <c r="S1000"/>
    </row>
    <row r="1001" spans="18:19" s="20" customFormat="1" x14ac:dyDescent="0.2">
      <c r="R1001"/>
      <c r="S1001"/>
    </row>
    <row r="1002" spans="18:19" s="20" customFormat="1" x14ac:dyDescent="0.2">
      <c r="R1002"/>
      <c r="S1002"/>
    </row>
    <row r="1003" spans="18:19" s="20" customFormat="1" x14ac:dyDescent="0.2">
      <c r="R1003"/>
      <c r="S1003"/>
    </row>
    <row r="1004" spans="18:19" s="20" customFormat="1" x14ac:dyDescent="0.2">
      <c r="R1004"/>
      <c r="S1004"/>
    </row>
    <row r="1005" spans="18:19" s="20" customFormat="1" x14ac:dyDescent="0.2">
      <c r="R1005"/>
      <c r="S1005"/>
    </row>
    <row r="1006" spans="18:19" s="20" customFormat="1" x14ac:dyDescent="0.2">
      <c r="R1006"/>
      <c r="S1006"/>
    </row>
    <row r="1007" spans="18:19" s="20" customFormat="1" x14ac:dyDescent="0.2">
      <c r="R1007"/>
      <c r="S1007"/>
    </row>
    <row r="1008" spans="18:19" s="20" customFormat="1" x14ac:dyDescent="0.2">
      <c r="R1008"/>
      <c r="S1008"/>
    </row>
    <row r="1009" spans="18:19" s="20" customFormat="1" x14ac:dyDescent="0.2">
      <c r="R1009"/>
      <c r="S1009"/>
    </row>
    <row r="1010" spans="18:19" s="20" customFormat="1" x14ac:dyDescent="0.2">
      <c r="R1010"/>
      <c r="S1010"/>
    </row>
    <row r="1011" spans="18:19" s="20" customFormat="1" x14ac:dyDescent="0.2">
      <c r="R1011"/>
      <c r="S1011"/>
    </row>
    <row r="1012" spans="18:19" s="20" customFormat="1" x14ac:dyDescent="0.2">
      <c r="R1012"/>
      <c r="S1012"/>
    </row>
    <row r="1013" spans="18:19" s="20" customFormat="1" x14ac:dyDescent="0.2">
      <c r="R1013"/>
      <c r="S1013"/>
    </row>
    <row r="1014" spans="18:19" s="20" customFormat="1" x14ac:dyDescent="0.2">
      <c r="R1014"/>
      <c r="S1014"/>
    </row>
    <row r="1015" spans="18:19" s="20" customFormat="1" x14ac:dyDescent="0.2">
      <c r="R1015"/>
      <c r="S1015"/>
    </row>
    <row r="1016" spans="18:19" s="20" customFormat="1" x14ac:dyDescent="0.2">
      <c r="R1016"/>
      <c r="S1016"/>
    </row>
    <row r="1017" spans="18:19" s="20" customFormat="1" x14ac:dyDescent="0.2">
      <c r="R1017"/>
      <c r="S1017"/>
    </row>
    <row r="1018" spans="18:19" s="20" customFormat="1" x14ac:dyDescent="0.2">
      <c r="R1018"/>
      <c r="S1018"/>
    </row>
    <row r="1019" spans="18:19" s="20" customFormat="1" x14ac:dyDescent="0.2">
      <c r="R1019"/>
      <c r="S1019"/>
    </row>
    <row r="1020" spans="18:19" s="20" customFormat="1" x14ac:dyDescent="0.2">
      <c r="R1020"/>
      <c r="S1020"/>
    </row>
    <row r="1021" spans="18:19" s="20" customFormat="1" x14ac:dyDescent="0.2">
      <c r="R1021"/>
      <c r="S1021"/>
    </row>
    <row r="1022" spans="18:19" s="20" customFormat="1" x14ac:dyDescent="0.2">
      <c r="R1022"/>
      <c r="S1022"/>
    </row>
    <row r="1023" spans="18:19" s="20" customFormat="1" x14ac:dyDescent="0.2">
      <c r="R1023"/>
      <c r="S1023"/>
    </row>
    <row r="1024" spans="18:19" s="20" customFormat="1" x14ac:dyDescent="0.2">
      <c r="R1024"/>
      <c r="S1024"/>
    </row>
    <row r="1025" spans="18:19" s="20" customFormat="1" x14ac:dyDescent="0.2">
      <c r="R1025"/>
      <c r="S1025"/>
    </row>
    <row r="1026" spans="18:19" s="20" customFormat="1" x14ac:dyDescent="0.2">
      <c r="R1026"/>
      <c r="S1026"/>
    </row>
    <row r="1027" spans="18:19" s="20" customFormat="1" x14ac:dyDescent="0.2">
      <c r="R1027"/>
      <c r="S1027"/>
    </row>
    <row r="1028" spans="18:19" s="20" customFormat="1" x14ac:dyDescent="0.2">
      <c r="R1028"/>
      <c r="S1028"/>
    </row>
    <row r="1029" spans="18:19" s="20" customFormat="1" x14ac:dyDescent="0.2">
      <c r="R1029"/>
      <c r="S1029"/>
    </row>
    <row r="1030" spans="18:19" s="20" customFormat="1" x14ac:dyDescent="0.2">
      <c r="R1030"/>
      <c r="S1030"/>
    </row>
    <row r="1031" spans="18:19" s="20" customFormat="1" x14ac:dyDescent="0.2">
      <c r="R1031"/>
      <c r="S1031"/>
    </row>
    <row r="1032" spans="18:19" s="20" customFormat="1" x14ac:dyDescent="0.2">
      <c r="R1032"/>
      <c r="S1032"/>
    </row>
    <row r="1033" spans="18:19" s="20" customFormat="1" x14ac:dyDescent="0.2">
      <c r="R1033"/>
      <c r="S1033"/>
    </row>
    <row r="1034" spans="18:19" s="20" customFormat="1" x14ac:dyDescent="0.2">
      <c r="R1034"/>
      <c r="S1034"/>
    </row>
    <row r="1035" spans="18:19" s="20" customFormat="1" x14ac:dyDescent="0.2">
      <c r="R1035"/>
      <c r="S1035"/>
    </row>
    <row r="1036" spans="18:19" s="20" customFormat="1" x14ac:dyDescent="0.2">
      <c r="R1036"/>
      <c r="S1036"/>
    </row>
    <row r="1037" spans="18:19" s="20" customFormat="1" x14ac:dyDescent="0.2">
      <c r="R1037"/>
      <c r="S1037"/>
    </row>
    <row r="1038" spans="18:19" s="20" customFormat="1" x14ac:dyDescent="0.2">
      <c r="R1038"/>
      <c r="S1038"/>
    </row>
    <row r="1039" spans="18:19" s="20" customFormat="1" x14ac:dyDescent="0.2">
      <c r="R1039"/>
      <c r="S1039"/>
    </row>
    <row r="1040" spans="18:19" s="20" customFormat="1" x14ac:dyDescent="0.2">
      <c r="R1040"/>
      <c r="S1040"/>
    </row>
    <row r="1041" spans="18:19" s="20" customFormat="1" x14ac:dyDescent="0.2">
      <c r="R1041"/>
      <c r="S1041"/>
    </row>
    <row r="1042" spans="18:19" s="20" customFormat="1" x14ac:dyDescent="0.2">
      <c r="R1042"/>
      <c r="S1042"/>
    </row>
    <row r="1043" spans="18:19" s="20" customFormat="1" x14ac:dyDescent="0.2">
      <c r="R1043"/>
      <c r="S1043"/>
    </row>
    <row r="1044" spans="18:19" s="20" customFormat="1" x14ac:dyDescent="0.2">
      <c r="R1044"/>
      <c r="S1044"/>
    </row>
    <row r="1045" spans="18:19" s="20" customFormat="1" x14ac:dyDescent="0.2">
      <c r="R1045"/>
      <c r="S1045"/>
    </row>
    <row r="1046" spans="18:19" s="20" customFormat="1" x14ac:dyDescent="0.2">
      <c r="R1046"/>
      <c r="S1046"/>
    </row>
    <row r="1047" spans="18:19" s="20" customFormat="1" x14ac:dyDescent="0.2">
      <c r="R1047"/>
      <c r="S1047"/>
    </row>
    <row r="1048" spans="18:19" s="20" customFormat="1" x14ac:dyDescent="0.2">
      <c r="R1048"/>
      <c r="S1048"/>
    </row>
    <row r="1049" spans="18:19" s="20" customFormat="1" x14ac:dyDescent="0.2">
      <c r="R1049"/>
      <c r="S1049"/>
    </row>
    <row r="1050" spans="18:19" s="20" customFormat="1" x14ac:dyDescent="0.2">
      <c r="R1050"/>
      <c r="S1050"/>
    </row>
    <row r="1051" spans="18:19" s="20" customFormat="1" x14ac:dyDescent="0.2">
      <c r="R1051"/>
      <c r="S1051"/>
    </row>
    <row r="1052" spans="18:19" s="20" customFormat="1" x14ac:dyDescent="0.2">
      <c r="R1052"/>
      <c r="S1052"/>
    </row>
    <row r="1053" spans="18:19" s="20" customFormat="1" x14ac:dyDescent="0.2">
      <c r="R1053"/>
      <c r="S1053"/>
    </row>
    <row r="1054" spans="18:19" s="20" customFormat="1" x14ac:dyDescent="0.2">
      <c r="R1054"/>
      <c r="S1054"/>
    </row>
    <row r="1055" spans="18:19" s="20" customFormat="1" x14ac:dyDescent="0.2">
      <c r="R1055"/>
      <c r="S1055"/>
    </row>
    <row r="1056" spans="18:19" s="20" customFormat="1" x14ac:dyDescent="0.2">
      <c r="R1056"/>
      <c r="S1056"/>
    </row>
    <row r="1057" spans="18:19" s="20" customFormat="1" x14ac:dyDescent="0.2">
      <c r="R1057"/>
      <c r="S1057"/>
    </row>
    <row r="1058" spans="18:19" s="20" customFormat="1" x14ac:dyDescent="0.2">
      <c r="R1058"/>
      <c r="S1058"/>
    </row>
    <row r="1059" spans="18:19" s="20" customFormat="1" x14ac:dyDescent="0.2">
      <c r="R1059"/>
      <c r="S1059"/>
    </row>
    <row r="1060" spans="18:19" s="20" customFormat="1" x14ac:dyDescent="0.2">
      <c r="R1060"/>
      <c r="S1060"/>
    </row>
    <row r="1061" spans="18:19" s="20" customFormat="1" x14ac:dyDescent="0.2">
      <c r="R1061"/>
      <c r="S1061"/>
    </row>
    <row r="1062" spans="18:19" s="20" customFormat="1" x14ac:dyDescent="0.2">
      <c r="R1062"/>
      <c r="S1062"/>
    </row>
    <row r="1063" spans="18:19" s="20" customFormat="1" x14ac:dyDescent="0.2">
      <c r="R1063"/>
      <c r="S1063"/>
    </row>
    <row r="1064" spans="18:19" s="20" customFormat="1" x14ac:dyDescent="0.2">
      <c r="R1064"/>
      <c r="S1064"/>
    </row>
    <row r="1065" spans="18:19" s="20" customFormat="1" x14ac:dyDescent="0.2">
      <c r="R1065"/>
      <c r="S1065"/>
    </row>
    <row r="1066" spans="18:19" s="20" customFormat="1" x14ac:dyDescent="0.2">
      <c r="R1066"/>
      <c r="S1066"/>
    </row>
    <row r="1067" spans="18:19" s="20" customFormat="1" x14ac:dyDescent="0.2">
      <c r="R1067"/>
      <c r="S1067"/>
    </row>
    <row r="1068" spans="18:19" s="20" customFormat="1" x14ac:dyDescent="0.2">
      <c r="R1068"/>
      <c r="S1068"/>
    </row>
    <row r="1069" spans="18:19" s="20" customFormat="1" x14ac:dyDescent="0.2">
      <c r="R1069"/>
      <c r="S1069"/>
    </row>
    <row r="1070" spans="18:19" s="20" customFormat="1" x14ac:dyDescent="0.2">
      <c r="R1070"/>
      <c r="S1070"/>
    </row>
    <row r="1071" spans="18:19" s="20" customFormat="1" x14ac:dyDescent="0.2">
      <c r="R1071"/>
      <c r="S1071"/>
    </row>
    <row r="1072" spans="18:19" s="20" customFormat="1" x14ac:dyDescent="0.2">
      <c r="R1072"/>
      <c r="S1072"/>
    </row>
    <row r="1073" spans="18:19" s="20" customFormat="1" x14ac:dyDescent="0.2">
      <c r="R1073"/>
      <c r="S1073"/>
    </row>
    <row r="1074" spans="18:19" s="20" customFormat="1" x14ac:dyDescent="0.2">
      <c r="R1074"/>
      <c r="S1074"/>
    </row>
    <row r="1075" spans="18:19" s="20" customFormat="1" x14ac:dyDescent="0.2">
      <c r="R1075"/>
      <c r="S1075"/>
    </row>
    <row r="1076" spans="18:19" s="20" customFormat="1" x14ac:dyDescent="0.2">
      <c r="R1076"/>
      <c r="S1076"/>
    </row>
    <row r="1077" spans="18:19" s="20" customFormat="1" x14ac:dyDescent="0.2">
      <c r="R1077"/>
      <c r="S1077"/>
    </row>
    <row r="1078" spans="18:19" s="20" customFormat="1" x14ac:dyDescent="0.2">
      <c r="R1078"/>
      <c r="S1078"/>
    </row>
    <row r="1079" spans="18:19" s="20" customFormat="1" x14ac:dyDescent="0.2">
      <c r="R1079"/>
      <c r="S1079"/>
    </row>
    <row r="1080" spans="18:19" s="20" customFormat="1" x14ac:dyDescent="0.2">
      <c r="R1080"/>
      <c r="S1080"/>
    </row>
    <row r="1081" spans="18:19" s="20" customFormat="1" x14ac:dyDescent="0.2">
      <c r="R1081"/>
      <c r="S1081"/>
    </row>
    <row r="1082" spans="18:19" s="20" customFormat="1" x14ac:dyDescent="0.2">
      <c r="R1082"/>
      <c r="S1082"/>
    </row>
    <row r="1083" spans="18:19" s="20" customFormat="1" x14ac:dyDescent="0.2">
      <c r="R1083"/>
      <c r="S1083"/>
    </row>
    <row r="1084" spans="18:19" s="20" customFormat="1" x14ac:dyDescent="0.2">
      <c r="R1084"/>
      <c r="S1084"/>
    </row>
    <row r="1085" spans="18:19" s="20" customFormat="1" x14ac:dyDescent="0.2">
      <c r="R1085"/>
      <c r="S1085"/>
    </row>
    <row r="1086" spans="18:19" s="20" customFormat="1" x14ac:dyDescent="0.2">
      <c r="R1086"/>
      <c r="S1086"/>
    </row>
    <row r="1087" spans="18:19" s="20" customFormat="1" x14ac:dyDescent="0.2">
      <c r="R1087"/>
      <c r="S1087"/>
    </row>
    <row r="1088" spans="18:19" s="20" customFormat="1" x14ac:dyDescent="0.2">
      <c r="R1088"/>
      <c r="S1088"/>
    </row>
    <row r="1089" spans="18:19" s="20" customFormat="1" x14ac:dyDescent="0.2">
      <c r="R1089"/>
      <c r="S1089"/>
    </row>
    <row r="1090" spans="18:19" s="20" customFormat="1" x14ac:dyDescent="0.2">
      <c r="R1090"/>
      <c r="S1090"/>
    </row>
    <row r="1091" spans="18:19" s="20" customFormat="1" x14ac:dyDescent="0.2">
      <c r="R1091"/>
      <c r="S1091"/>
    </row>
    <row r="1092" spans="18:19" s="20" customFormat="1" x14ac:dyDescent="0.2">
      <c r="R1092"/>
      <c r="S1092"/>
    </row>
    <row r="1093" spans="18:19" s="20" customFormat="1" x14ac:dyDescent="0.2">
      <c r="R1093"/>
      <c r="S1093"/>
    </row>
    <row r="1094" spans="18:19" s="20" customFormat="1" x14ac:dyDescent="0.2">
      <c r="R1094"/>
      <c r="S1094"/>
    </row>
    <row r="1095" spans="18:19" s="20" customFormat="1" x14ac:dyDescent="0.2">
      <c r="R1095"/>
      <c r="S1095"/>
    </row>
    <row r="1096" spans="18:19" s="20" customFormat="1" x14ac:dyDescent="0.2">
      <c r="R1096"/>
      <c r="S1096"/>
    </row>
    <row r="1097" spans="18:19" s="20" customFormat="1" x14ac:dyDescent="0.2">
      <c r="R1097"/>
      <c r="S1097"/>
    </row>
    <row r="1098" spans="18:19" s="20" customFormat="1" x14ac:dyDescent="0.2">
      <c r="R1098"/>
      <c r="S1098"/>
    </row>
    <row r="1099" spans="18:19" s="20" customFormat="1" x14ac:dyDescent="0.2">
      <c r="R1099"/>
      <c r="S1099"/>
    </row>
    <row r="1100" spans="18:19" s="20" customFormat="1" x14ac:dyDescent="0.2">
      <c r="R1100"/>
      <c r="S1100"/>
    </row>
    <row r="1101" spans="18:19" s="20" customFormat="1" x14ac:dyDescent="0.2">
      <c r="R1101"/>
      <c r="S1101"/>
    </row>
    <row r="1102" spans="18:19" s="20" customFormat="1" x14ac:dyDescent="0.2">
      <c r="R1102"/>
      <c r="S1102"/>
    </row>
    <row r="1103" spans="18:19" s="20" customFormat="1" x14ac:dyDescent="0.2">
      <c r="R1103"/>
      <c r="S1103"/>
    </row>
    <row r="1104" spans="18:19" s="20" customFormat="1" x14ac:dyDescent="0.2">
      <c r="R1104"/>
      <c r="S1104"/>
    </row>
    <row r="1105" spans="18:19" s="20" customFormat="1" x14ac:dyDescent="0.2">
      <c r="R1105"/>
      <c r="S1105"/>
    </row>
    <row r="1106" spans="18:19" s="20" customFormat="1" x14ac:dyDescent="0.2">
      <c r="R1106"/>
      <c r="S1106"/>
    </row>
    <row r="1107" spans="18:19" s="20" customFormat="1" x14ac:dyDescent="0.2">
      <c r="R1107"/>
      <c r="S1107"/>
    </row>
    <row r="1108" spans="18:19" s="20" customFormat="1" x14ac:dyDescent="0.2">
      <c r="R1108"/>
      <c r="S1108"/>
    </row>
    <row r="1109" spans="18:19" s="20" customFormat="1" x14ac:dyDescent="0.2">
      <c r="R1109"/>
      <c r="S1109"/>
    </row>
    <row r="1110" spans="18:19" s="20" customFormat="1" x14ac:dyDescent="0.2">
      <c r="R1110"/>
      <c r="S1110"/>
    </row>
    <row r="1111" spans="18:19" s="20" customFormat="1" x14ac:dyDescent="0.2">
      <c r="R1111"/>
      <c r="S1111"/>
    </row>
    <row r="1112" spans="18:19" s="20" customFormat="1" x14ac:dyDescent="0.2">
      <c r="R1112"/>
      <c r="S1112"/>
    </row>
    <row r="1113" spans="18:19" s="20" customFormat="1" x14ac:dyDescent="0.2">
      <c r="R1113"/>
      <c r="S1113"/>
    </row>
    <row r="1114" spans="18:19" s="20" customFormat="1" x14ac:dyDescent="0.2">
      <c r="R1114"/>
      <c r="S1114"/>
    </row>
    <row r="1115" spans="18:19" s="20" customFormat="1" x14ac:dyDescent="0.2">
      <c r="R1115"/>
      <c r="S1115"/>
    </row>
    <row r="1116" spans="18:19" s="20" customFormat="1" x14ac:dyDescent="0.2">
      <c r="R1116"/>
      <c r="S1116"/>
    </row>
    <row r="1117" spans="18:19" s="20" customFormat="1" x14ac:dyDescent="0.2">
      <c r="R1117"/>
      <c r="S1117"/>
    </row>
    <row r="1118" spans="18:19" s="20" customFormat="1" x14ac:dyDescent="0.2">
      <c r="R1118"/>
      <c r="S1118"/>
    </row>
    <row r="1119" spans="18:19" s="20" customFormat="1" x14ac:dyDescent="0.2">
      <c r="R1119"/>
      <c r="S1119"/>
    </row>
    <row r="1120" spans="18:19" s="20" customFormat="1" x14ac:dyDescent="0.2">
      <c r="R1120"/>
      <c r="S1120"/>
    </row>
    <row r="1121" spans="18:19" s="20" customFormat="1" x14ac:dyDescent="0.2">
      <c r="R1121"/>
      <c r="S1121"/>
    </row>
    <row r="1122" spans="18:19" s="20" customFormat="1" x14ac:dyDescent="0.2">
      <c r="R1122"/>
      <c r="S1122"/>
    </row>
    <row r="1123" spans="18:19" s="20" customFormat="1" x14ac:dyDescent="0.2">
      <c r="R1123"/>
      <c r="S1123"/>
    </row>
    <row r="1124" spans="18:19" s="20" customFormat="1" x14ac:dyDescent="0.2">
      <c r="R1124"/>
      <c r="S1124"/>
    </row>
    <row r="1125" spans="18:19" s="20" customFormat="1" x14ac:dyDescent="0.2">
      <c r="R1125"/>
      <c r="S1125"/>
    </row>
    <row r="1126" spans="18:19" s="20" customFormat="1" x14ac:dyDescent="0.2">
      <c r="R1126"/>
      <c r="S1126"/>
    </row>
    <row r="1127" spans="18:19" s="20" customFormat="1" x14ac:dyDescent="0.2">
      <c r="R1127"/>
      <c r="S1127"/>
    </row>
    <row r="1128" spans="18:19" s="20" customFormat="1" x14ac:dyDescent="0.2">
      <c r="R1128"/>
      <c r="S1128"/>
    </row>
    <row r="1129" spans="18:19" s="20" customFormat="1" x14ac:dyDescent="0.2">
      <c r="R1129"/>
      <c r="S1129"/>
    </row>
    <row r="1130" spans="18:19" s="20" customFormat="1" x14ac:dyDescent="0.2">
      <c r="R1130"/>
      <c r="S1130"/>
    </row>
    <row r="1131" spans="18:19" s="20" customFormat="1" x14ac:dyDescent="0.2">
      <c r="R1131"/>
      <c r="S1131"/>
    </row>
    <row r="1132" spans="18:19" s="20" customFormat="1" x14ac:dyDescent="0.2">
      <c r="R1132"/>
      <c r="S1132"/>
    </row>
    <row r="1133" spans="18:19" s="20" customFormat="1" x14ac:dyDescent="0.2">
      <c r="R1133"/>
      <c r="S1133"/>
    </row>
    <row r="1134" spans="18:19" s="20" customFormat="1" x14ac:dyDescent="0.2">
      <c r="R1134"/>
      <c r="S1134"/>
    </row>
    <row r="1135" spans="18:19" s="20" customFormat="1" x14ac:dyDescent="0.2">
      <c r="R1135"/>
      <c r="S1135"/>
    </row>
    <row r="1136" spans="18:19" s="20" customFormat="1" x14ac:dyDescent="0.2">
      <c r="R1136"/>
      <c r="S1136"/>
    </row>
    <row r="1137" spans="18:19" s="20" customFormat="1" x14ac:dyDescent="0.2">
      <c r="R1137"/>
      <c r="S1137"/>
    </row>
    <row r="1138" spans="18:19" s="20" customFormat="1" x14ac:dyDescent="0.2">
      <c r="R1138"/>
      <c r="S1138"/>
    </row>
    <row r="1139" spans="18:19" s="20" customFormat="1" x14ac:dyDescent="0.2">
      <c r="R1139"/>
      <c r="S1139"/>
    </row>
    <row r="1140" spans="18:19" s="20" customFormat="1" x14ac:dyDescent="0.2">
      <c r="R1140"/>
      <c r="S1140"/>
    </row>
    <row r="1141" spans="18:19" s="20" customFormat="1" x14ac:dyDescent="0.2">
      <c r="R1141"/>
      <c r="S1141"/>
    </row>
    <row r="1142" spans="18:19" s="20" customFormat="1" x14ac:dyDescent="0.2">
      <c r="R1142"/>
      <c r="S1142"/>
    </row>
    <row r="1143" spans="18:19" s="20" customFormat="1" x14ac:dyDescent="0.2">
      <c r="R1143"/>
      <c r="S1143"/>
    </row>
    <row r="1144" spans="18:19" s="20" customFormat="1" x14ac:dyDescent="0.2">
      <c r="R1144"/>
      <c r="S1144"/>
    </row>
    <row r="1145" spans="18:19" s="20" customFormat="1" x14ac:dyDescent="0.2">
      <c r="R1145"/>
      <c r="S1145"/>
    </row>
    <row r="1146" spans="18:19" s="20" customFormat="1" x14ac:dyDescent="0.2">
      <c r="R1146"/>
      <c r="S1146"/>
    </row>
    <row r="1147" spans="18:19" s="20" customFormat="1" x14ac:dyDescent="0.2">
      <c r="R1147"/>
      <c r="S1147"/>
    </row>
    <row r="1148" spans="18:19" s="20" customFormat="1" x14ac:dyDescent="0.2">
      <c r="R1148"/>
      <c r="S1148"/>
    </row>
    <row r="1149" spans="18:19" s="20" customFormat="1" x14ac:dyDescent="0.2">
      <c r="R1149"/>
      <c r="S1149"/>
    </row>
    <row r="1150" spans="18:19" s="20" customFormat="1" x14ac:dyDescent="0.2">
      <c r="R1150"/>
      <c r="S1150"/>
    </row>
    <row r="1151" spans="18:19" s="20" customFormat="1" x14ac:dyDescent="0.2">
      <c r="R1151"/>
      <c r="S1151"/>
    </row>
    <row r="1152" spans="18:19" s="20" customFormat="1" x14ac:dyDescent="0.2">
      <c r="R1152"/>
      <c r="S1152"/>
    </row>
    <row r="1153" spans="18:19" s="20" customFormat="1" x14ac:dyDescent="0.2">
      <c r="R1153"/>
      <c r="S1153"/>
    </row>
    <row r="1154" spans="18:19" s="20" customFormat="1" x14ac:dyDescent="0.2">
      <c r="R1154"/>
      <c r="S1154"/>
    </row>
    <row r="1155" spans="18:19" s="20" customFormat="1" x14ac:dyDescent="0.2">
      <c r="R1155"/>
      <c r="S1155"/>
    </row>
    <row r="1156" spans="18:19" s="20" customFormat="1" x14ac:dyDescent="0.2">
      <c r="R1156"/>
      <c r="S1156"/>
    </row>
    <row r="1157" spans="18:19" s="20" customFormat="1" x14ac:dyDescent="0.2">
      <c r="R1157"/>
      <c r="S1157"/>
    </row>
    <row r="1158" spans="18:19" s="20" customFormat="1" x14ac:dyDescent="0.2">
      <c r="R1158"/>
      <c r="S1158"/>
    </row>
    <row r="1159" spans="18:19" s="20" customFormat="1" x14ac:dyDescent="0.2">
      <c r="R1159"/>
      <c r="S1159"/>
    </row>
    <row r="1160" spans="18:19" s="20" customFormat="1" x14ac:dyDescent="0.2">
      <c r="R1160"/>
      <c r="S1160"/>
    </row>
    <row r="1161" spans="18:19" s="20" customFormat="1" x14ac:dyDescent="0.2">
      <c r="R1161"/>
      <c r="S1161"/>
    </row>
    <row r="1162" spans="18:19" s="20" customFormat="1" x14ac:dyDescent="0.2">
      <c r="R1162"/>
      <c r="S1162"/>
    </row>
    <row r="1163" spans="18:19" s="20" customFormat="1" x14ac:dyDescent="0.2">
      <c r="R1163"/>
      <c r="S1163"/>
    </row>
    <row r="1164" spans="18:19" s="20" customFormat="1" x14ac:dyDescent="0.2">
      <c r="R1164"/>
      <c r="S1164"/>
    </row>
    <row r="1165" spans="18:19" s="20" customFormat="1" x14ac:dyDescent="0.2">
      <c r="R1165"/>
      <c r="S1165"/>
    </row>
    <row r="1166" spans="18:19" s="20" customFormat="1" x14ac:dyDescent="0.2">
      <c r="R1166"/>
      <c r="S1166"/>
    </row>
    <row r="1167" spans="18:19" s="20" customFormat="1" x14ac:dyDescent="0.2">
      <c r="R1167"/>
      <c r="S1167"/>
    </row>
    <row r="1168" spans="18:19" s="20" customFormat="1" x14ac:dyDescent="0.2">
      <c r="R1168"/>
      <c r="S1168"/>
    </row>
    <row r="1169" spans="18:19" s="20" customFormat="1" x14ac:dyDescent="0.2">
      <c r="R1169"/>
      <c r="S1169"/>
    </row>
    <row r="1170" spans="18:19" s="20" customFormat="1" x14ac:dyDescent="0.2">
      <c r="R1170"/>
      <c r="S1170"/>
    </row>
    <row r="1171" spans="18:19" s="20" customFormat="1" x14ac:dyDescent="0.2">
      <c r="R1171"/>
      <c r="S1171"/>
    </row>
    <row r="1172" spans="18:19" s="20" customFormat="1" x14ac:dyDescent="0.2">
      <c r="R1172"/>
      <c r="S1172"/>
    </row>
    <row r="1173" spans="18:19" s="20" customFormat="1" x14ac:dyDescent="0.2">
      <c r="R1173"/>
      <c r="S1173"/>
    </row>
    <row r="1174" spans="18:19" s="20" customFormat="1" x14ac:dyDescent="0.2">
      <c r="R1174"/>
      <c r="S1174"/>
    </row>
    <row r="1175" spans="18:19" s="20" customFormat="1" x14ac:dyDescent="0.2">
      <c r="R1175"/>
      <c r="S1175"/>
    </row>
    <row r="1176" spans="18:19" s="20" customFormat="1" x14ac:dyDescent="0.2">
      <c r="R1176"/>
      <c r="S1176"/>
    </row>
    <row r="1177" spans="18:19" s="20" customFormat="1" x14ac:dyDescent="0.2">
      <c r="R1177"/>
      <c r="S1177"/>
    </row>
    <row r="1178" spans="18:19" s="20" customFormat="1" x14ac:dyDescent="0.2">
      <c r="R1178"/>
      <c r="S1178"/>
    </row>
    <row r="1179" spans="18:19" s="20" customFormat="1" x14ac:dyDescent="0.2">
      <c r="R1179"/>
      <c r="S1179"/>
    </row>
    <row r="1180" spans="18:19" s="20" customFormat="1" x14ac:dyDescent="0.2">
      <c r="R1180"/>
      <c r="S1180"/>
    </row>
    <row r="1181" spans="18:19" s="20" customFormat="1" x14ac:dyDescent="0.2">
      <c r="R1181"/>
      <c r="S1181"/>
    </row>
    <row r="1182" spans="18:19" s="20" customFormat="1" x14ac:dyDescent="0.2">
      <c r="R1182"/>
      <c r="S1182"/>
    </row>
    <row r="1183" spans="18:19" s="20" customFormat="1" x14ac:dyDescent="0.2">
      <c r="R1183"/>
      <c r="S1183"/>
    </row>
    <row r="1184" spans="18:19" s="20" customFormat="1" x14ac:dyDescent="0.2">
      <c r="R1184"/>
      <c r="S1184"/>
    </row>
    <row r="1185" spans="18:19" s="20" customFormat="1" x14ac:dyDescent="0.2">
      <c r="R1185"/>
      <c r="S1185"/>
    </row>
    <row r="1186" spans="18:19" s="20" customFormat="1" x14ac:dyDescent="0.2">
      <c r="R1186"/>
      <c r="S1186"/>
    </row>
    <row r="1187" spans="18:19" s="20" customFormat="1" x14ac:dyDescent="0.2">
      <c r="R1187"/>
      <c r="S1187"/>
    </row>
    <row r="1188" spans="18:19" s="20" customFormat="1" x14ac:dyDescent="0.2">
      <c r="R1188"/>
      <c r="S1188"/>
    </row>
    <row r="1189" spans="18:19" s="20" customFormat="1" x14ac:dyDescent="0.2">
      <c r="R1189"/>
      <c r="S1189"/>
    </row>
    <row r="1190" spans="18:19" s="20" customFormat="1" x14ac:dyDescent="0.2">
      <c r="R1190"/>
      <c r="S1190"/>
    </row>
    <row r="1191" spans="18:19" s="20" customFormat="1" x14ac:dyDescent="0.2">
      <c r="R1191"/>
      <c r="S1191"/>
    </row>
    <row r="1192" spans="18:19" s="20" customFormat="1" x14ac:dyDescent="0.2">
      <c r="R1192"/>
      <c r="S1192"/>
    </row>
    <row r="1193" spans="18:19" s="20" customFormat="1" x14ac:dyDescent="0.2">
      <c r="R1193"/>
      <c r="S1193"/>
    </row>
    <row r="1194" spans="18:19" s="20" customFormat="1" x14ac:dyDescent="0.2">
      <c r="R1194"/>
      <c r="S1194"/>
    </row>
    <row r="1195" spans="18:19" s="20" customFormat="1" x14ac:dyDescent="0.2">
      <c r="R1195"/>
      <c r="S1195"/>
    </row>
    <row r="1196" spans="18:19" s="20" customFormat="1" x14ac:dyDescent="0.2">
      <c r="R1196"/>
      <c r="S1196"/>
    </row>
    <row r="1197" spans="18:19" s="20" customFormat="1" x14ac:dyDescent="0.2">
      <c r="R1197"/>
      <c r="S1197"/>
    </row>
    <row r="1198" spans="18:19" s="20" customFormat="1" x14ac:dyDescent="0.2">
      <c r="R1198"/>
      <c r="S1198"/>
    </row>
    <row r="1199" spans="18:19" s="20" customFormat="1" x14ac:dyDescent="0.2">
      <c r="R1199"/>
      <c r="S1199"/>
    </row>
    <row r="1200" spans="18:19" s="20" customFormat="1" x14ac:dyDescent="0.2">
      <c r="R1200"/>
      <c r="S1200"/>
    </row>
    <row r="1201" spans="18:19" s="20" customFormat="1" x14ac:dyDescent="0.2">
      <c r="R1201"/>
      <c r="S1201"/>
    </row>
    <row r="1202" spans="18:19" s="20" customFormat="1" x14ac:dyDescent="0.2">
      <c r="R1202"/>
      <c r="S1202"/>
    </row>
    <row r="1203" spans="18:19" s="20" customFormat="1" x14ac:dyDescent="0.2">
      <c r="R1203"/>
      <c r="S1203"/>
    </row>
    <row r="1204" spans="18:19" s="20" customFormat="1" x14ac:dyDescent="0.2">
      <c r="R1204"/>
      <c r="S1204"/>
    </row>
    <row r="1205" spans="18:19" s="20" customFormat="1" x14ac:dyDescent="0.2">
      <c r="R1205"/>
      <c r="S1205"/>
    </row>
    <row r="1206" spans="18:19" s="20" customFormat="1" x14ac:dyDescent="0.2">
      <c r="R1206"/>
      <c r="S1206"/>
    </row>
    <row r="1207" spans="18:19" s="20" customFormat="1" x14ac:dyDescent="0.2">
      <c r="R1207"/>
      <c r="S1207"/>
    </row>
    <row r="1208" spans="18:19" s="20" customFormat="1" x14ac:dyDescent="0.2">
      <c r="R1208"/>
      <c r="S1208"/>
    </row>
    <row r="1209" spans="18:19" s="20" customFormat="1" x14ac:dyDescent="0.2">
      <c r="R1209"/>
      <c r="S1209"/>
    </row>
    <row r="1210" spans="18:19" s="20" customFormat="1" x14ac:dyDescent="0.2">
      <c r="R1210"/>
      <c r="S1210"/>
    </row>
    <row r="1211" spans="18:19" s="20" customFormat="1" x14ac:dyDescent="0.2">
      <c r="R1211"/>
      <c r="S1211"/>
    </row>
    <row r="1212" spans="18:19" s="20" customFormat="1" x14ac:dyDescent="0.2">
      <c r="R1212"/>
      <c r="S1212"/>
    </row>
    <row r="1213" spans="18:19" s="20" customFormat="1" x14ac:dyDescent="0.2">
      <c r="R1213"/>
      <c r="S1213"/>
    </row>
    <row r="1214" spans="18:19" s="20" customFormat="1" x14ac:dyDescent="0.2">
      <c r="R1214"/>
      <c r="S1214"/>
    </row>
    <row r="1215" spans="18:19" s="20" customFormat="1" x14ac:dyDescent="0.2">
      <c r="R1215"/>
      <c r="S1215"/>
    </row>
    <row r="1216" spans="18:19" s="20" customFormat="1" x14ac:dyDescent="0.2">
      <c r="R1216"/>
      <c r="S1216"/>
    </row>
    <row r="1217" spans="18:19" s="20" customFormat="1" x14ac:dyDescent="0.2">
      <c r="R1217"/>
      <c r="S1217"/>
    </row>
    <row r="1218" spans="18:19" s="20" customFormat="1" x14ac:dyDescent="0.2">
      <c r="R1218"/>
      <c r="S1218"/>
    </row>
    <row r="1219" spans="18:19" s="20" customFormat="1" x14ac:dyDescent="0.2">
      <c r="R1219"/>
      <c r="S1219"/>
    </row>
    <row r="1220" spans="18:19" s="20" customFormat="1" x14ac:dyDescent="0.2">
      <c r="R1220"/>
      <c r="S1220"/>
    </row>
    <row r="1221" spans="18:19" s="20" customFormat="1" x14ac:dyDescent="0.2">
      <c r="R1221"/>
      <c r="S1221"/>
    </row>
    <row r="1222" spans="18:19" s="20" customFormat="1" x14ac:dyDescent="0.2">
      <c r="R1222"/>
      <c r="S1222"/>
    </row>
    <row r="1223" spans="18:19" s="20" customFormat="1" x14ac:dyDescent="0.2">
      <c r="R1223"/>
      <c r="S1223"/>
    </row>
    <row r="1224" spans="18:19" s="20" customFormat="1" x14ac:dyDescent="0.2">
      <c r="R1224"/>
      <c r="S1224"/>
    </row>
    <row r="1225" spans="18:19" s="20" customFormat="1" x14ac:dyDescent="0.2">
      <c r="R1225"/>
      <c r="S1225"/>
    </row>
    <row r="1226" spans="18:19" s="20" customFormat="1" x14ac:dyDescent="0.2">
      <c r="R1226"/>
      <c r="S1226"/>
    </row>
    <row r="1227" spans="18:19" s="20" customFormat="1" x14ac:dyDescent="0.2">
      <c r="R1227"/>
      <c r="S1227"/>
    </row>
    <row r="1228" spans="18:19" s="20" customFormat="1" x14ac:dyDescent="0.2">
      <c r="R1228"/>
      <c r="S1228"/>
    </row>
    <row r="1229" spans="18:19" s="20" customFormat="1" x14ac:dyDescent="0.2">
      <c r="R1229"/>
      <c r="S1229"/>
    </row>
    <row r="1230" spans="18:19" s="20" customFormat="1" x14ac:dyDescent="0.2">
      <c r="R1230"/>
      <c r="S1230"/>
    </row>
    <row r="1231" spans="18:19" s="20" customFormat="1" x14ac:dyDescent="0.2">
      <c r="R1231"/>
      <c r="S1231"/>
    </row>
    <row r="1232" spans="18:19" s="20" customFormat="1" x14ac:dyDescent="0.2">
      <c r="R1232"/>
      <c r="S1232"/>
    </row>
    <row r="1233" spans="18:19" s="20" customFormat="1" x14ac:dyDescent="0.2">
      <c r="R1233"/>
      <c r="S1233"/>
    </row>
    <row r="1234" spans="18:19" s="20" customFormat="1" x14ac:dyDescent="0.2">
      <c r="R1234"/>
      <c r="S1234"/>
    </row>
    <row r="1235" spans="18:19" s="20" customFormat="1" x14ac:dyDescent="0.2">
      <c r="R1235"/>
      <c r="S1235"/>
    </row>
    <row r="1236" spans="18:19" s="20" customFormat="1" x14ac:dyDescent="0.2">
      <c r="R1236"/>
      <c r="S1236"/>
    </row>
    <row r="1237" spans="18:19" s="20" customFormat="1" x14ac:dyDescent="0.2">
      <c r="R1237"/>
      <c r="S1237"/>
    </row>
    <row r="1238" spans="18:19" s="20" customFormat="1" x14ac:dyDescent="0.2">
      <c r="R1238"/>
      <c r="S1238"/>
    </row>
    <row r="1239" spans="18:19" s="20" customFormat="1" x14ac:dyDescent="0.2">
      <c r="R1239"/>
      <c r="S1239"/>
    </row>
    <row r="1240" spans="18:19" s="20" customFormat="1" x14ac:dyDescent="0.2">
      <c r="R1240"/>
      <c r="S1240"/>
    </row>
    <row r="1241" spans="18:19" s="20" customFormat="1" x14ac:dyDescent="0.2">
      <c r="R1241"/>
      <c r="S1241"/>
    </row>
    <row r="1242" spans="18:19" s="20" customFormat="1" x14ac:dyDescent="0.2">
      <c r="R1242"/>
      <c r="S1242"/>
    </row>
    <row r="1243" spans="18:19" s="20" customFormat="1" x14ac:dyDescent="0.2">
      <c r="R1243"/>
      <c r="S1243"/>
    </row>
    <row r="1244" spans="18:19" s="20" customFormat="1" x14ac:dyDescent="0.2">
      <c r="R1244"/>
      <c r="S1244"/>
    </row>
    <row r="1245" spans="18:19" s="20" customFormat="1" x14ac:dyDescent="0.2">
      <c r="R1245"/>
      <c r="S1245"/>
    </row>
    <row r="1246" spans="18:19" s="20" customFormat="1" x14ac:dyDescent="0.2">
      <c r="R1246"/>
      <c r="S1246"/>
    </row>
    <row r="1247" spans="18:19" s="20" customFormat="1" x14ac:dyDescent="0.2">
      <c r="R1247"/>
      <c r="S1247"/>
    </row>
    <row r="1248" spans="18:19" s="20" customFormat="1" x14ac:dyDescent="0.2">
      <c r="R1248"/>
      <c r="S1248"/>
    </row>
    <row r="1249" spans="18:19" s="20" customFormat="1" x14ac:dyDescent="0.2">
      <c r="R1249"/>
      <c r="S1249"/>
    </row>
    <row r="1250" spans="18:19" s="20" customFormat="1" x14ac:dyDescent="0.2">
      <c r="R1250"/>
      <c r="S1250"/>
    </row>
    <row r="1251" spans="18:19" s="20" customFormat="1" x14ac:dyDescent="0.2">
      <c r="R1251"/>
      <c r="S1251"/>
    </row>
    <row r="1252" spans="18:19" s="20" customFormat="1" x14ac:dyDescent="0.2">
      <c r="R1252"/>
      <c r="S1252"/>
    </row>
    <row r="1253" spans="18:19" s="20" customFormat="1" x14ac:dyDescent="0.2">
      <c r="R1253"/>
      <c r="S1253"/>
    </row>
    <row r="1254" spans="18:19" s="20" customFormat="1" x14ac:dyDescent="0.2">
      <c r="R1254"/>
      <c r="S1254"/>
    </row>
    <row r="1255" spans="18:19" s="20" customFormat="1" x14ac:dyDescent="0.2">
      <c r="R1255"/>
      <c r="S1255"/>
    </row>
    <row r="1256" spans="18:19" s="20" customFormat="1" x14ac:dyDescent="0.2">
      <c r="R1256"/>
      <c r="S1256"/>
    </row>
    <row r="1257" spans="18:19" s="20" customFormat="1" x14ac:dyDescent="0.2">
      <c r="R1257"/>
      <c r="S1257"/>
    </row>
    <row r="1258" spans="18:19" s="20" customFormat="1" x14ac:dyDescent="0.2">
      <c r="R1258"/>
      <c r="S1258"/>
    </row>
    <row r="1259" spans="18:19" s="20" customFormat="1" x14ac:dyDescent="0.2">
      <c r="R1259"/>
      <c r="S1259"/>
    </row>
    <row r="1260" spans="18:19" s="20" customFormat="1" x14ac:dyDescent="0.2">
      <c r="R1260"/>
      <c r="S1260"/>
    </row>
    <row r="1261" spans="18:19" s="20" customFormat="1" x14ac:dyDescent="0.2">
      <c r="R1261"/>
      <c r="S1261"/>
    </row>
    <row r="1262" spans="18:19" s="20" customFormat="1" x14ac:dyDescent="0.2">
      <c r="R1262"/>
      <c r="S1262"/>
    </row>
    <row r="1263" spans="18:19" s="20" customFormat="1" x14ac:dyDescent="0.2">
      <c r="R1263"/>
      <c r="S1263"/>
    </row>
    <row r="1264" spans="18:19" s="20" customFormat="1" x14ac:dyDescent="0.2">
      <c r="R1264"/>
      <c r="S1264"/>
    </row>
    <row r="1265" spans="18:19" s="20" customFormat="1" x14ac:dyDescent="0.2">
      <c r="R1265"/>
      <c r="S1265"/>
    </row>
    <row r="1266" spans="18:19" s="20" customFormat="1" x14ac:dyDescent="0.2">
      <c r="R1266"/>
      <c r="S1266"/>
    </row>
    <row r="1267" spans="18:19" s="20" customFormat="1" x14ac:dyDescent="0.2">
      <c r="R1267"/>
      <c r="S1267"/>
    </row>
    <row r="1268" spans="18:19" s="20" customFormat="1" x14ac:dyDescent="0.2">
      <c r="R1268"/>
      <c r="S1268"/>
    </row>
    <row r="1269" spans="18:19" s="20" customFormat="1" x14ac:dyDescent="0.2">
      <c r="R1269"/>
      <c r="S1269"/>
    </row>
    <row r="1270" spans="18:19" s="20" customFormat="1" x14ac:dyDescent="0.2">
      <c r="R1270"/>
      <c r="S1270"/>
    </row>
    <row r="1271" spans="18:19" s="20" customFormat="1" x14ac:dyDescent="0.2">
      <c r="R1271"/>
      <c r="S1271"/>
    </row>
    <row r="1272" spans="18:19" s="20" customFormat="1" x14ac:dyDescent="0.2">
      <c r="R1272"/>
      <c r="S1272"/>
    </row>
    <row r="1273" spans="18:19" s="20" customFormat="1" x14ac:dyDescent="0.2">
      <c r="R1273"/>
      <c r="S1273"/>
    </row>
    <row r="1274" spans="18:19" s="20" customFormat="1" x14ac:dyDescent="0.2">
      <c r="R1274"/>
      <c r="S1274"/>
    </row>
    <row r="1275" spans="18:19" s="20" customFormat="1" x14ac:dyDescent="0.2">
      <c r="R1275"/>
      <c r="S1275"/>
    </row>
    <row r="1276" spans="18:19" s="20" customFormat="1" x14ac:dyDescent="0.2">
      <c r="R1276"/>
      <c r="S1276"/>
    </row>
    <row r="1277" spans="18:19" s="20" customFormat="1" x14ac:dyDescent="0.2">
      <c r="R1277"/>
      <c r="S1277"/>
    </row>
    <row r="1278" spans="18:19" s="20" customFormat="1" x14ac:dyDescent="0.2">
      <c r="R1278"/>
      <c r="S1278"/>
    </row>
    <row r="1279" spans="18:19" s="20" customFormat="1" x14ac:dyDescent="0.2">
      <c r="R1279"/>
      <c r="S1279"/>
    </row>
    <row r="1280" spans="18:19" s="20" customFormat="1" x14ac:dyDescent="0.2">
      <c r="R1280"/>
      <c r="S1280"/>
    </row>
    <row r="1281" spans="18:19" s="20" customFormat="1" x14ac:dyDescent="0.2">
      <c r="R1281"/>
      <c r="S1281"/>
    </row>
    <row r="1282" spans="18:19" s="20" customFormat="1" x14ac:dyDescent="0.2">
      <c r="R1282"/>
      <c r="S1282"/>
    </row>
    <row r="1283" spans="18:19" s="20" customFormat="1" x14ac:dyDescent="0.2">
      <c r="R1283"/>
      <c r="S1283"/>
    </row>
    <row r="1284" spans="18:19" s="20" customFormat="1" x14ac:dyDescent="0.2">
      <c r="R1284"/>
      <c r="S1284"/>
    </row>
    <row r="1285" spans="18:19" s="20" customFormat="1" x14ac:dyDescent="0.2">
      <c r="R1285"/>
      <c r="S1285"/>
    </row>
    <row r="1286" spans="18:19" s="20" customFormat="1" x14ac:dyDescent="0.2">
      <c r="R1286"/>
      <c r="S1286"/>
    </row>
    <row r="1287" spans="18:19" s="20" customFormat="1" x14ac:dyDescent="0.2">
      <c r="R1287"/>
      <c r="S1287"/>
    </row>
    <row r="1288" spans="18:19" s="20" customFormat="1" x14ac:dyDescent="0.2">
      <c r="R1288"/>
      <c r="S1288"/>
    </row>
    <row r="1289" spans="18:19" s="20" customFormat="1" x14ac:dyDescent="0.2">
      <c r="R1289"/>
      <c r="S1289"/>
    </row>
    <row r="1290" spans="18:19" s="20" customFormat="1" x14ac:dyDescent="0.2">
      <c r="R1290"/>
      <c r="S1290"/>
    </row>
    <row r="1291" spans="18:19" s="20" customFormat="1" x14ac:dyDescent="0.2">
      <c r="R1291"/>
      <c r="S1291"/>
    </row>
    <row r="1292" spans="18:19" s="20" customFormat="1" x14ac:dyDescent="0.2">
      <c r="R1292"/>
      <c r="S1292"/>
    </row>
    <row r="1293" spans="18:19" s="20" customFormat="1" x14ac:dyDescent="0.2">
      <c r="R1293"/>
      <c r="S1293"/>
    </row>
    <row r="1294" spans="18:19" s="20" customFormat="1" x14ac:dyDescent="0.2">
      <c r="R1294"/>
      <c r="S1294"/>
    </row>
    <row r="1295" spans="18:19" s="20" customFormat="1" x14ac:dyDescent="0.2">
      <c r="R1295"/>
      <c r="S1295"/>
    </row>
    <row r="1296" spans="18:19" s="20" customFormat="1" x14ac:dyDescent="0.2">
      <c r="R1296"/>
      <c r="S1296"/>
    </row>
    <row r="1297" spans="18:19" s="20" customFormat="1" x14ac:dyDescent="0.2">
      <c r="R1297"/>
      <c r="S1297"/>
    </row>
    <row r="1298" spans="18:19" s="20" customFormat="1" x14ac:dyDescent="0.2">
      <c r="R1298"/>
      <c r="S1298"/>
    </row>
    <row r="1299" spans="18:19" s="20" customFormat="1" x14ac:dyDescent="0.2">
      <c r="R1299"/>
      <c r="S1299"/>
    </row>
    <row r="1300" spans="18:19" s="20" customFormat="1" x14ac:dyDescent="0.2">
      <c r="R1300"/>
      <c r="S1300"/>
    </row>
    <row r="1301" spans="18:19" s="20" customFormat="1" x14ac:dyDescent="0.2">
      <c r="R1301"/>
      <c r="S1301"/>
    </row>
    <row r="1302" spans="18:19" s="20" customFormat="1" x14ac:dyDescent="0.2">
      <c r="R1302"/>
      <c r="S1302"/>
    </row>
    <row r="1303" spans="18:19" s="20" customFormat="1" x14ac:dyDescent="0.2">
      <c r="R1303"/>
      <c r="S1303"/>
    </row>
    <row r="1304" spans="18:19" s="20" customFormat="1" x14ac:dyDescent="0.2">
      <c r="R1304"/>
      <c r="S1304"/>
    </row>
    <row r="1305" spans="18:19" s="20" customFormat="1" x14ac:dyDescent="0.2">
      <c r="R1305"/>
      <c r="S1305"/>
    </row>
    <row r="1306" spans="18:19" s="20" customFormat="1" x14ac:dyDescent="0.2">
      <c r="R1306"/>
      <c r="S1306"/>
    </row>
    <row r="1307" spans="18:19" s="20" customFormat="1" x14ac:dyDescent="0.2">
      <c r="R1307"/>
      <c r="S1307"/>
    </row>
    <row r="1308" spans="18:19" s="20" customFormat="1" x14ac:dyDescent="0.2">
      <c r="R1308"/>
      <c r="S1308"/>
    </row>
    <row r="1309" spans="18:19" s="20" customFormat="1" x14ac:dyDescent="0.2">
      <c r="R1309"/>
      <c r="S1309"/>
    </row>
    <row r="1310" spans="18:19" s="20" customFormat="1" x14ac:dyDescent="0.2">
      <c r="R1310"/>
      <c r="S1310"/>
    </row>
    <row r="1311" spans="18:19" s="20" customFormat="1" x14ac:dyDescent="0.2">
      <c r="R1311"/>
      <c r="S1311"/>
    </row>
    <row r="1312" spans="18:19" s="20" customFormat="1" x14ac:dyDescent="0.2">
      <c r="R1312"/>
      <c r="S1312"/>
    </row>
    <row r="1313" spans="18:19" s="20" customFormat="1" x14ac:dyDescent="0.2">
      <c r="R1313"/>
      <c r="S1313"/>
    </row>
    <row r="1314" spans="18:19" s="20" customFormat="1" x14ac:dyDescent="0.2">
      <c r="R1314"/>
      <c r="S1314"/>
    </row>
    <row r="1315" spans="18:19" s="20" customFormat="1" x14ac:dyDescent="0.2">
      <c r="R1315"/>
      <c r="S1315"/>
    </row>
    <row r="1316" spans="18:19" s="20" customFormat="1" x14ac:dyDescent="0.2">
      <c r="R1316"/>
      <c r="S1316"/>
    </row>
    <row r="1317" spans="18:19" s="20" customFormat="1" x14ac:dyDescent="0.2">
      <c r="R1317"/>
      <c r="S1317"/>
    </row>
    <row r="1318" spans="18:19" s="20" customFormat="1" x14ac:dyDescent="0.2">
      <c r="R1318"/>
      <c r="S1318"/>
    </row>
    <row r="1319" spans="18:19" s="20" customFormat="1" x14ac:dyDescent="0.2">
      <c r="R1319"/>
      <c r="S1319"/>
    </row>
    <row r="1320" spans="18:19" s="20" customFormat="1" x14ac:dyDescent="0.2">
      <c r="R1320"/>
      <c r="S1320"/>
    </row>
    <row r="1321" spans="18:19" s="20" customFormat="1" x14ac:dyDescent="0.2">
      <c r="R1321"/>
      <c r="S1321"/>
    </row>
    <row r="1322" spans="18:19" s="20" customFormat="1" x14ac:dyDescent="0.2">
      <c r="R1322"/>
      <c r="S1322"/>
    </row>
    <row r="1323" spans="18:19" s="20" customFormat="1" x14ac:dyDescent="0.2">
      <c r="R1323"/>
      <c r="S1323"/>
    </row>
    <row r="1324" spans="18:19" s="20" customFormat="1" x14ac:dyDescent="0.2">
      <c r="R1324"/>
      <c r="S1324"/>
    </row>
    <row r="1325" spans="18:19" s="20" customFormat="1" x14ac:dyDescent="0.2">
      <c r="R1325"/>
      <c r="S1325"/>
    </row>
    <row r="1326" spans="18:19" s="20" customFormat="1" x14ac:dyDescent="0.2">
      <c r="R1326"/>
      <c r="S1326"/>
    </row>
    <row r="1327" spans="18:19" s="20" customFormat="1" x14ac:dyDescent="0.2">
      <c r="R1327"/>
      <c r="S1327"/>
    </row>
    <row r="1328" spans="18:19" s="20" customFormat="1" x14ac:dyDescent="0.2">
      <c r="R1328"/>
      <c r="S1328"/>
    </row>
    <row r="1329" spans="18:19" s="20" customFormat="1" x14ac:dyDescent="0.2">
      <c r="R1329"/>
      <c r="S1329"/>
    </row>
    <row r="1330" spans="18:19" s="20" customFormat="1" x14ac:dyDescent="0.2">
      <c r="R1330"/>
      <c r="S1330"/>
    </row>
    <row r="1331" spans="18:19" s="20" customFormat="1" x14ac:dyDescent="0.2">
      <c r="R1331"/>
      <c r="S1331"/>
    </row>
    <row r="1332" spans="18:19" s="20" customFormat="1" x14ac:dyDescent="0.2">
      <c r="R1332"/>
      <c r="S1332"/>
    </row>
    <row r="1333" spans="18:19" s="20" customFormat="1" x14ac:dyDescent="0.2">
      <c r="R1333"/>
      <c r="S1333"/>
    </row>
    <row r="1334" spans="18:19" s="20" customFormat="1" x14ac:dyDescent="0.2">
      <c r="R1334"/>
      <c r="S1334"/>
    </row>
    <row r="1335" spans="18:19" s="20" customFormat="1" x14ac:dyDescent="0.2">
      <c r="R1335"/>
      <c r="S1335"/>
    </row>
    <row r="1336" spans="18:19" s="20" customFormat="1" x14ac:dyDescent="0.2">
      <c r="R1336"/>
      <c r="S1336"/>
    </row>
    <row r="1337" spans="18:19" s="20" customFormat="1" x14ac:dyDescent="0.2">
      <c r="R1337"/>
      <c r="S1337"/>
    </row>
    <row r="1338" spans="18:19" s="20" customFormat="1" x14ac:dyDescent="0.2">
      <c r="R1338"/>
      <c r="S1338"/>
    </row>
    <row r="1339" spans="18:19" s="20" customFormat="1" x14ac:dyDescent="0.2">
      <c r="R1339"/>
      <c r="S1339"/>
    </row>
    <row r="1340" spans="18:19" s="20" customFormat="1" x14ac:dyDescent="0.2">
      <c r="R1340"/>
      <c r="S1340"/>
    </row>
    <row r="1341" spans="18:19" s="20" customFormat="1" x14ac:dyDescent="0.2">
      <c r="R1341"/>
      <c r="S1341"/>
    </row>
    <row r="1342" spans="18:19" s="20" customFormat="1" x14ac:dyDescent="0.2">
      <c r="R1342"/>
      <c r="S1342"/>
    </row>
    <row r="1343" spans="18:19" s="20" customFormat="1" x14ac:dyDescent="0.2">
      <c r="R1343"/>
      <c r="S1343"/>
    </row>
    <row r="1344" spans="18:19" s="20" customFormat="1" x14ac:dyDescent="0.2">
      <c r="R1344"/>
      <c r="S1344"/>
    </row>
    <row r="1345" spans="18:19" s="20" customFormat="1" x14ac:dyDescent="0.2">
      <c r="R1345"/>
      <c r="S1345"/>
    </row>
    <row r="1346" spans="18:19" s="20" customFormat="1" x14ac:dyDescent="0.2">
      <c r="R1346"/>
      <c r="S1346"/>
    </row>
    <row r="1347" spans="18:19" s="20" customFormat="1" x14ac:dyDescent="0.2">
      <c r="R1347"/>
      <c r="S1347"/>
    </row>
    <row r="1348" spans="18:19" s="20" customFormat="1" x14ac:dyDescent="0.2">
      <c r="R1348"/>
      <c r="S1348"/>
    </row>
    <row r="1349" spans="18:19" s="20" customFormat="1" x14ac:dyDescent="0.2">
      <c r="R1349"/>
      <c r="S1349"/>
    </row>
    <row r="1350" spans="18:19" s="20" customFormat="1" x14ac:dyDescent="0.2">
      <c r="R1350"/>
      <c r="S1350"/>
    </row>
    <row r="1351" spans="18:19" s="20" customFormat="1" x14ac:dyDescent="0.2">
      <c r="R1351"/>
      <c r="S1351"/>
    </row>
    <row r="1352" spans="18:19" s="20" customFormat="1" x14ac:dyDescent="0.2">
      <c r="R1352"/>
      <c r="S1352"/>
    </row>
    <row r="1353" spans="18:19" s="20" customFormat="1" x14ac:dyDescent="0.2">
      <c r="R1353"/>
      <c r="S1353"/>
    </row>
    <row r="1354" spans="18:19" s="20" customFormat="1" x14ac:dyDescent="0.2">
      <c r="R1354"/>
      <c r="S1354"/>
    </row>
    <row r="1355" spans="18:19" s="20" customFormat="1" x14ac:dyDescent="0.2">
      <c r="R1355"/>
      <c r="S1355"/>
    </row>
    <row r="1356" spans="18:19" s="20" customFormat="1" x14ac:dyDescent="0.2">
      <c r="R1356"/>
      <c r="S1356"/>
    </row>
    <row r="1357" spans="18:19" s="20" customFormat="1" x14ac:dyDescent="0.2">
      <c r="R1357"/>
      <c r="S1357"/>
    </row>
    <row r="1358" spans="18:19" s="20" customFormat="1" x14ac:dyDescent="0.2">
      <c r="R1358"/>
      <c r="S1358"/>
    </row>
    <row r="1359" spans="18:19" s="20" customFormat="1" x14ac:dyDescent="0.2">
      <c r="R1359"/>
      <c r="S1359"/>
    </row>
    <row r="1360" spans="18:19" s="20" customFormat="1" x14ac:dyDescent="0.2">
      <c r="R1360"/>
      <c r="S1360"/>
    </row>
    <row r="1361" spans="18:19" s="20" customFormat="1" x14ac:dyDescent="0.2">
      <c r="R1361"/>
      <c r="S1361"/>
    </row>
    <row r="1362" spans="18:19" s="20" customFormat="1" x14ac:dyDescent="0.2">
      <c r="R1362"/>
      <c r="S1362"/>
    </row>
    <row r="1363" spans="18:19" s="20" customFormat="1" x14ac:dyDescent="0.2">
      <c r="R1363"/>
      <c r="S1363"/>
    </row>
    <row r="1364" spans="18:19" s="20" customFormat="1" x14ac:dyDescent="0.2">
      <c r="R1364"/>
      <c r="S1364"/>
    </row>
    <row r="1365" spans="18:19" s="20" customFormat="1" x14ac:dyDescent="0.2">
      <c r="R1365"/>
      <c r="S1365"/>
    </row>
    <row r="1366" spans="18:19" s="20" customFormat="1" x14ac:dyDescent="0.2">
      <c r="R1366"/>
      <c r="S1366"/>
    </row>
    <row r="1367" spans="18:19" s="20" customFormat="1" x14ac:dyDescent="0.2">
      <c r="R1367"/>
      <c r="S1367"/>
    </row>
    <row r="1368" spans="18:19" s="20" customFormat="1" x14ac:dyDescent="0.2">
      <c r="R1368"/>
      <c r="S1368"/>
    </row>
    <row r="1369" spans="18:19" s="20" customFormat="1" x14ac:dyDescent="0.2">
      <c r="R1369"/>
      <c r="S1369"/>
    </row>
    <row r="1370" spans="18:19" s="20" customFormat="1" x14ac:dyDescent="0.2">
      <c r="R1370"/>
      <c r="S1370"/>
    </row>
    <row r="1371" spans="18:19" s="20" customFormat="1" x14ac:dyDescent="0.2">
      <c r="R1371"/>
      <c r="S1371"/>
    </row>
    <row r="1372" spans="18:19" s="20" customFormat="1" x14ac:dyDescent="0.2">
      <c r="R1372"/>
      <c r="S1372"/>
    </row>
    <row r="1373" spans="18:19" s="20" customFormat="1" x14ac:dyDescent="0.2">
      <c r="R1373"/>
      <c r="S1373"/>
    </row>
    <row r="1374" spans="18:19" s="20" customFormat="1" x14ac:dyDescent="0.2">
      <c r="R1374"/>
      <c r="S1374"/>
    </row>
    <row r="1375" spans="18:19" s="20" customFormat="1" x14ac:dyDescent="0.2">
      <c r="R1375"/>
      <c r="S1375"/>
    </row>
    <row r="1376" spans="18:19" s="20" customFormat="1" x14ac:dyDescent="0.2">
      <c r="R1376"/>
      <c r="S1376"/>
    </row>
    <row r="1377" spans="18:19" s="20" customFormat="1" x14ac:dyDescent="0.2">
      <c r="R1377"/>
      <c r="S1377"/>
    </row>
    <row r="1378" spans="18:19" s="20" customFormat="1" x14ac:dyDescent="0.2">
      <c r="R1378"/>
      <c r="S1378"/>
    </row>
    <row r="1379" spans="18:19" s="20" customFormat="1" x14ac:dyDescent="0.2">
      <c r="R1379"/>
      <c r="S1379"/>
    </row>
    <row r="1380" spans="18:19" s="20" customFormat="1" x14ac:dyDescent="0.2">
      <c r="R1380"/>
      <c r="S1380"/>
    </row>
    <row r="1381" spans="18:19" s="20" customFormat="1" x14ac:dyDescent="0.2">
      <c r="R1381"/>
      <c r="S1381"/>
    </row>
    <row r="1382" spans="18:19" s="20" customFormat="1" x14ac:dyDescent="0.2">
      <c r="R1382"/>
      <c r="S1382"/>
    </row>
    <row r="1383" spans="18:19" s="20" customFormat="1" x14ac:dyDescent="0.2">
      <c r="R1383"/>
      <c r="S1383"/>
    </row>
    <row r="1384" spans="18:19" s="20" customFormat="1" x14ac:dyDescent="0.2">
      <c r="R1384"/>
      <c r="S1384"/>
    </row>
    <row r="1385" spans="18:19" s="20" customFormat="1" x14ac:dyDescent="0.2">
      <c r="R1385"/>
      <c r="S1385"/>
    </row>
    <row r="1386" spans="18:19" s="20" customFormat="1" x14ac:dyDescent="0.2">
      <c r="R1386"/>
      <c r="S1386"/>
    </row>
    <row r="1387" spans="18:19" s="20" customFormat="1" x14ac:dyDescent="0.2">
      <c r="R1387"/>
      <c r="S1387"/>
    </row>
    <row r="1388" spans="18:19" s="20" customFormat="1" x14ac:dyDescent="0.2">
      <c r="R1388"/>
      <c r="S1388"/>
    </row>
    <row r="1389" spans="18:19" s="20" customFormat="1" x14ac:dyDescent="0.2">
      <c r="R1389"/>
      <c r="S1389"/>
    </row>
    <row r="1390" spans="18:19" s="20" customFormat="1" x14ac:dyDescent="0.2">
      <c r="R1390"/>
      <c r="S1390"/>
    </row>
    <row r="1391" spans="18:19" s="20" customFormat="1" x14ac:dyDescent="0.2">
      <c r="R1391"/>
      <c r="S1391"/>
    </row>
    <row r="1392" spans="18:19" s="20" customFormat="1" x14ac:dyDescent="0.2">
      <c r="R1392"/>
      <c r="S1392"/>
    </row>
    <row r="1393" spans="18:19" s="20" customFormat="1" x14ac:dyDescent="0.2">
      <c r="R1393"/>
      <c r="S1393"/>
    </row>
    <row r="1394" spans="18:19" s="20" customFormat="1" x14ac:dyDescent="0.2">
      <c r="R1394"/>
      <c r="S1394"/>
    </row>
    <row r="1395" spans="18:19" s="20" customFormat="1" x14ac:dyDescent="0.2">
      <c r="R1395"/>
      <c r="S1395"/>
    </row>
    <row r="1396" spans="18:19" s="20" customFormat="1" x14ac:dyDescent="0.2">
      <c r="R1396"/>
      <c r="S1396"/>
    </row>
    <row r="1397" spans="18:19" s="20" customFormat="1" x14ac:dyDescent="0.2">
      <c r="R1397"/>
      <c r="S1397"/>
    </row>
    <row r="1398" spans="18:19" s="20" customFormat="1" x14ac:dyDescent="0.2">
      <c r="R1398"/>
      <c r="S1398"/>
    </row>
    <row r="1399" spans="18:19" s="20" customFormat="1" x14ac:dyDescent="0.2">
      <c r="R1399"/>
      <c r="S1399"/>
    </row>
    <row r="1400" spans="18:19" s="20" customFormat="1" x14ac:dyDescent="0.2">
      <c r="R1400"/>
      <c r="S1400"/>
    </row>
    <row r="1401" spans="18:19" s="20" customFormat="1" x14ac:dyDescent="0.2">
      <c r="R1401"/>
      <c r="S1401"/>
    </row>
    <row r="1402" spans="18:19" s="20" customFormat="1" x14ac:dyDescent="0.2">
      <c r="R1402"/>
      <c r="S1402"/>
    </row>
    <row r="1403" spans="18:19" s="20" customFormat="1" x14ac:dyDescent="0.2">
      <c r="R1403"/>
      <c r="S1403"/>
    </row>
    <row r="1404" spans="18:19" s="20" customFormat="1" x14ac:dyDescent="0.2">
      <c r="R1404"/>
      <c r="S1404"/>
    </row>
    <row r="1405" spans="18:19" s="20" customFormat="1" x14ac:dyDescent="0.2">
      <c r="R1405"/>
      <c r="S1405"/>
    </row>
    <row r="1406" spans="18:19" s="20" customFormat="1" x14ac:dyDescent="0.2">
      <c r="R1406"/>
      <c r="S1406"/>
    </row>
    <row r="1407" spans="18:19" s="20" customFormat="1" x14ac:dyDescent="0.2">
      <c r="R1407"/>
      <c r="S1407"/>
    </row>
    <row r="1408" spans="18:19" s="20" customFormat="1" x14ac:dyDescent="0.2">
      <c r="R1408"/>
      <c r="S1408"/>
    </row>
    <row r="1409" spans="18:19" s="20" customFormat="1" x14ac:dyDescent="0.2">
      <c r="R1409"/>
      <c r="S1409"/>
    </row>
    <row r="1410" spans="18:19" s="20" customFormat="1" x14ac:dyDescent="0.2">
      <c r="R1410"/>
      <c r="S1410"/>
    </row>
    <row r="1411" spans="18:19" s="20" customFormat="1" x14ac:dyDescent="0.2">
      <c r="R1411"/>
      <c r="S1411"/>
    </row>
    <row r="1412" spans="18:19" s="20" customFormat="1" x14ac:dyDescent="0.2">
      <c r="R1412"/>
      <c r="S1412"/>
    </row>
    <row r="1413" spans="18:19" s="20" customFormat="1" x14ac:dyDescent="0.2">
      <c r="R1413"/>
      <c r="S1413"/>
    </row>
    <row r="1414" spans="18:19" s="20" customFormat="1" x14ac:dyDescent="0.2">
      <c r="R1414"/>
      <c r="S1414"/>
    </row>
    <row r="1415" spans="18:19" s="20" customFormat="1" x14ac:dyDescent="0.2">
      <c r="R1415"/>
      <c r="S1415"/>
    </row>
    <row r="1416" spans="18:19" s="20" customFormat="1" x14ac:dyDescent="0.2">
      <c r="R1416"/>
      <c r="S1416"/>
    </row>
    <row r="1417" spans="18:19" s="20" customFormat="1" x14ac:dyDescent="0.2">
      <c r="R1417"/>
      <c r="S1417"/>
    </row>
    <row r="1418" spans="18:19" s="20" customFormat="1" x14ac:dyDescent="0.2">
      <c r="R1418"/>
      <c r="S1418"/>
    </row>
    <row r="1419" spans="18:19" s="20" customFormat="1" x14ac:dyDescent="0.2">
      <c r="R1419"/>
      <c r="S1419"/>
    </row>
    <row r="1420" spans="18:19" s="20" customFormat="1" x14ac:dyDescent="0.2">
      <c r="R1420"/>
      <c r="S1420"/>
    </row>
    <row r="1421" spans="18:19" s="20" customFormat="1" x14ac:dyDescent="0.2">
      <c r="R1421"/>
      <c r="S1421"/>
    </row>
    <row r="1422" spans="18:19" s="20" customFormat="1" x14ac:dyDescent="0.2">
      <c r="R1422"/>
      <c r="S1422"/>
    </row>
    <row r="1423" spans="18:19" s="20" customFormat="1" x14ac:dyDescent="0.2">
      <c r="R1423"/>
      <c r="S1423"/>
    </row>
    <row r="1424" spans="18:19" s="20" customFormat="1" x14ac:dyDescent="0.2">
      <c r="R1424"/>
      <c r="S1424"/>
    </row>
    <row r="1425" spans="18:19" s="20" customFormat="1" x14ac:dyDescent="0.2">
      <c r="R1425"/>
      <c r="S1425"/>
    </row>
    <row r="1426" spans="18:19" s="20" customFormat="1" x14ac:dyDescent="0.2">
      <c r="R1426"/>
      <c r="S1426"/>
    </row>
    <row r="1427" spans="18:19" s="20" customFormat="1" x14ac:dyDescent="0.2">
      <c r="R1427"/>
      <c r="S1427"/>
    </row>
    <row r="1428" spans="18:19" s="20" customFormat="1" x14ac:dyDescent="0.2">
      <c r="R1428"/>
      <c r="S1428"/>
    </row>
    <row r="1429" spans="18:19" s="20" customFormat="1" x14ac:dyDescent="0.2">
      <c r="R1429"/>
      <c r="S1429"/>
    </row>
    <row r="1430" spans="18:19" s="20" customFormat="1" x14ac:dyDescent="0.2">
      <c r="R1430"/>
      <c r="S1430"/>
    </row>
    <row r="1431" spans="18:19" s="20" customFormat="1" x14ac:dyDescent="0.2">
      <c r="R1431"/>
      <c r="S1431"/>
    </row>
    <row r="1432" spans="18:19" s="20" customFormat="1" x14ac:dyDescent="0.2">
      <c r="R1432"/>
      <c r="S1432"/>
    </row>
    <row r="1433" spans="18:19" s="20" customFormat="1" x14ac:dyDescent="0.2">
      <c r="R1433"/>
      <c r="S1433"/>
    </row>
    <row r="1434" spans="18:19" s="20" customFormat="1" x14ac:dyDescent="0.2">
      <c r="R1434"/>
      <c r="S1434"/>
    </row>
    <row r="1435" spans="18:19" s="20" customFormat="1" x14ac:dyDescent="0.2">
      <c r="R1435"/>
      <c r="S1435"/>
    </row>
    <row r="1436" spans="18:19" s="20" customFormat="1" x14ac:dyDescent="0.2">
      <c r="R1436"/>
      <c r="S1436"/>
    </row>
    <row r="1437" spans="18:19" s="20" customFormat="1" x14ac:dyDescent="0.2">
      <c r="R1437"/>
      <c r="S1437"/>
    </row>
    <row r="1438" spans="18:19" s="20" customFormat="1" x14ac:dyDescent="0.2">
      <c r="R1438"/>
      <c r="S1438"/>
    </row>
    <row r="1439" spans="18:19" s="20" customFormat="1" x14ac:dyDescent="0.2">
      <c r="R1439"/>
      <c r="S1439"/>
    </row>
    <row r="1440" spans="18:19" s="20" customFormat="1" x14ac:dyDescent="0.2">
      <c r="R1440"/>
      <c r="S1440"/>
    </row>
    <row r="1441" spans="18:19" s="20" customFormat="1" x14ac:dyDescent="0.2">
      <c r="R1441"/>
      <c r="S1441"/>
    </row>
    <row r="1442" spans="18:19" s="20" customFormat="1" x14ac:dyDescent="0.2">
      <c r="R1442"/>
      <c r="S1442"/>
    </row>
    <row r="1443" spans="18:19" s="20" customFormat="1" x14ac:dyDescent="0.2">
      <c r="R1443"/>
      <c r="S1443"/>
    </row>
    <row r="1444" spans="18:19" s="20" customFormat="1" x14ac:dyDescent="0.2">
      <c r="R1444"/>
      <c r="S1444"/>
    </row>
    <row r="1445" spans="18:19" s="20" customFormat="1" x14ac:dyDescent="0.2">
      <c r="R1445"/>
      <c r="S1445"/>
    </row>
    <row r="1446" spans="18:19" s="20" customFormat="1" x14ac:dyDescent="0.2">
      <c r="R1446"/>
      <c r="S1446"/>
    </row>
    <row r="1447" spans="18:19" s="20" customFormat="1" x14ac:dyDescent="0.2">
      <c r="R1447"/>
      <c r="S1447"/>
    </row>
    <row r="1448" spans="18:19" s="20" customFormat="1" x14ac:dyDescent="0.2">
      <c r="R1448"/>
      <c r="S1448"/>
    </row>
    <row r="1449" spans="18:19" s="20" customFormat="1" x14ac:dyDescent="0.2">
      <c r="R1449"/>
      <c r="S1449"/>
    </row>
    <row r="1450" spans="18:19" s="20" customFormat="1" x14ac:dyDescent="0.2">
      <c r="R1450"/>
      <c r="S1450"/>
    </row>
    <row r="1451" spans="18:19" s="20" customFormat="1" x14ac:dyDescent="0.2">
      <c r="R1451"/>
      <c r="S1451"/>
    </row>
    <row r="1452" spans="18:19" s="20" customFormat="1" x14ac:dyDescent="0.2">
      <c r="R1452"/>
      <c r="S1452"/>
    </row>
    <row r="1453" spans="18:19" s="20" customFormat="1" x14ac:dyDescent="0.2">
      <c r="R1453"/>
      <c r="S1453"/>
    </row>
    <row r="1454" spans="18:19" s="20" customFormat="1" x14ac:dyDescent="0.2">
      <c r="R1454"/>
      <c r="S1454"/>
    </row>
    <row r="1455" spans="18:19" s="20" customFormat="1" x14ac:dyDescent="0.2">
      <c r="R1455"/>
      <c r="S1455"/>
    </row>
    <row r="1456" spans="18:19" s="20" customFormat="1" x14ac:dyDescent="0.2">
      <c r="R1456"/>
      <c r="S1456"/>
    </row>
    <row r="1457" spans="18:19" s="20" customFormat="1" x14ac:dyDescent="0.2">
      <c r="R1457"/>
      <c r="S1457"/>
    </row>
    <row r="1458" spans="18:19" s="20" customFormat="1" x14ac:dyDescent="0.2">
      <c r="R1458"/>
      <c r="S1458"/>
    </row>
    <row r="1459" spans="18:19" s="20" customFormat="1" x14ac:dyDescent="0.2">
      <c r="R1459"/>
      <c r="S1459"/>
    </row>
    <row r="1460" spans="18:19" s="20" customFormat="1" x14ac:dyDescent="0.2">
      <c r="R1460"/>
      <c r="S1460"/>
    </row>
    <row r="1461" spans="18:19" s="20" customFormat="1" x14ac:dyDescent="0.2">
      <c r="R1461"/>
      <c r="S1461"/>
    </row>
    <row r="1462" spans="18:19" s="20" customFormat="1" x14ac:dyDescent="0.2">
      <c r="R1462"/>
      <c r="S1462"/>
    </row>
    <row r="1463" spans="18:19" s="20" customFormat="1" x14ac:dyDescent="0.2">
      <c r="R1463"/>
      <c r="S1463"/>
    </row>
    <row r="1464" spans="18:19" s="20" customFormat="1" x14ac:dyDescent="0.2">
      <c r="R1464"/>
      <c r="S1464"/>
    </row>
    <row r="1465" spans="18:19" s="20" customFormat="1" x14ac:dyDescent="0.2">
      <c r="R1465"/>
      <c r="S1465"/>
    </row>
    <row r="1466" spans="18:19" s="20" customFormat="1" x14ac:dyDescent="0.2">
      <c r="R1466"/>
      <c r="S1466"/>
    </row>
    <row r="1467" spans="18:19" s="20" customFormat="1" x14ac:dyDescent="0.2">
      <c r="R1467"/>
      <c r="S1467"/>
    </row>
    <row r="1468" spans="18:19" s="20" customFormat="1" x14ac:dyDescent="0.2">
      <c r="R1468"/>
      <c r="S1468"/>
    </row>
    <row r="1469" spans="18:19" s="20" customFormat="1" x14ac:dyDescent="0.2">
      <c r="R1469"/>
      <c r="S1469"/>
    </row>
    <row r="1470" spans="18:19" s="20" customFormat="1" x14ac:dyDescent="0.2">
      <c r="R1470"/>
      <c r="S1470"/>
    </row>
    <row r="1471" spans="18:19" s="20" customFormat="1" x14ac:dyDescent="0.2">
      <c r="R1471"/>
      <c r="S1471"/>
    </row>
    <row r="1472" spans="18:19" s="20" customFormat="1" x14ac:dyDescent="0.2">
      <c r="R1472"/>
      <c r="S1472"/>
    </row>
    <row r="1473" spans="18:19" s="20" customFormat="1" x14ac:dyDescent="0.2">
      <c r="R1473"/>
      <c r="S1473"/>
    </row>
    <row r="1474" spans="18:19" s="20" customFormat="1" x14ac:dyDescent="0.2">
      <c r="R1474"/>
      <c r="S1474"/>
    </row>
    <row r="1475" spans="18:19" s="20" customFormat="1" x14ac:dyDescent="0.2">
      <c r="R1475"/>
      <c r="S1475"/>
    </row>
    <row r="1476" spans="18:19" s="20" customFormat="1" x14ac:dyDescent="0.2">
      <c r="R1476"/>
      <c r="S1476"/>
    </row>
    <row r="1477" spans="18:19" s="20" customFormat="1" x14ac:dyDescent="0.2">
      <c r="R1477"/>
      <c r="S1477"/>
    </row>
    <row r="1478" spans="18:19" s="20" customFormat="1" x14ac:dyDescent="0.2">
      <c r="R1478"/>
      <c r="S1478"/>
    </row>
    <row r="1479" spans="18:19" s="20" customFormat="1" x14ac:dyDescent="0.2">
      <c r="R1479"/>
      <c r="S1479"/>
    </row>
    <row r="1480" spans="18:19" s="20" customFormat="1" x14ac:dyDescent="0.2">
      <c r="R1480"/>
      <c r="S1480"/>
    </row>
    <row r="1481" spans="18:19" s="20" customFormat="1" x14ac:dyDescent="0.2">
      <c r="R1481"/>
      <c r="S1481"/>
    </row>
    <row r="1482" spans="18:19" s="20" customFormat="1" x14ac:dyDescent="0.2">
      <c r="R1482"/>
      <c r="S1482"/>
    </row>
    <row r="1483" spans="18:19" s="20" customFormat="1" x14ac:dyDescent="0.2">
      <c r="R1483"/>
      <c r="S1483"/>
    </row>
    <row r="1484" spans="18:19" s="20" customFormat="1" x14ac:dyDescent="0.2">
      <c r="R1484"/>
      <c r="S1484"/>
    </row>
    <row r="1485" spans="18:19" s="20" customFormat="1" x14ac:dyDescent="0.2">
      <c r="R1485"/>
      <c r="S1485"/>
    </row>
    <row r="1486" spans="18:19" s="20" customFormat="1" x14ac:dyDescent="0.2">
      <c r="R1486"/>
      <c r="S1486"/>
    </row>
    <row r="1487" spans="18:19" s="20" customFormat="1" x14ac:dyDescent="0.2">
      <c r="R1487"/>
      <c r="S1487"/>
    </row>
    <row r="1488" spans="18:19" s="20" customFormat="1" x14ac:dyDescent="0.2">
      <c r="R1488"/>
      <c r="S1488"/>
    </row>
    <row r="1489" spans="18:19" s="20" customFormat="1" x14ac:dyDescent="0.2">
      <c r="R1489"/>
      <c r="S1489"/>
    </row>
    <row r="1490" spans="18:19" s="20" customFormat="1" x14ac:dyDescent="0.2">
      <c r="R1490"/>
      <c r="S1490"/>
    </row>
    <row r="1491" spans="18:19" s="20" customFormat="1" x14ac:dyDescent="0.2">
      <c r="R1491"/>
      <c r="S1491"/>
    </row>
    <row r="1492" spans="18:19" s="20" customFormat="1" x14ac:dyDescent="0.2">
      <c r="R1492"/>
      <c r="S1492"/>
    </row>
    <row r="1493" spans="18:19" s="20" customFormat="1" x14ac:dyDescent="0.2">
      <c r="R1493"/>
      <c r="S1493"/>
    </row>
    <row r="1494" spans="18:19" s="20" customFormat="1" x14ac:dyDescent="0.2">
      <c r="R1494"/>
      <c r="S1494"/>
    </row>
    <row r="1495" spans="18:19" s="20" customFormat="1" x14ac:dyDescent="0.2">
      <c r="R1495"/>
      <c r="S1495"/>
    </row>
    <row r="1496" spans="18:19" s="20" customFormat="1" x14ac:dyDescent="0.2">
      <c r="R1496"/>
      <c r="S1496"/>
    </row>
    <row r="1497" spans="18:19" s="20" customFormat="1" x14ac:dyDescent="0.2">
      <c r="R1497"/>
      <c r="S1497"/>
    </row>
    <row r="1498" spans="18:19" s="20" customFormat="1" x14ac:dyDescent="0.2">
      <c r="R1498"/>
      <c r="S1498"/>
    </row>
    <row r="1499" spans="18:19" s="20" customFormat="1" x14ac:dyDescent="0.2">
      <c r="R1499"/>
      <c r="S1499"/>
    </row>
    <row r="1500" spans="18:19" s="20" customFormat="1" x14ac:dyDescent="0.2">
      <c r="R1500"/>
      <c r="S1500"/>
    </row>
    <row r="1501" spans="18:19" s="20" customFormat="1" x14ac:dyDescent="0.2">
      <c r="R1501"/>
      <c r="S1501"/>
    </row>
    <row r="1502" spans="18:19" s="20" customFormat="1" x14ac:dyDescent="0.2">
      <c r="R1502"/>
      <c r="S1502"/>
    </row>
    <row r="1503" spans="18:19" s="20" customFormat="1" x14ac:dyDescent="0.2">
      <c r="R1503"/>
      <c r="S1503"/>
    </row>
    <row r="1504" spans="18:19" s="20" customFormat="1" x14ac:dyDescent="0.2">
      <c r="R1504"/>
      <c r="S1504"/>
    </row>
    <row r="1505" spans="18:19" s="20" customFormat="1" x14ac:dyDescent="0.2">
      <c r="R1505"/>
      <c r="S1505"/>
    </row>
    <row r="1506" spans="18:19" s="20" customFormat="1" x14ac:dyDescent="0.2">
      <c r="R1506"/>
      <c r="S1506"/>
    </row>
    <row r="1507" spans="18:19" s="20" customFormat="1" x14ac:dyDescent="0.2">
      <c r="R1507"/>
      <c r="S1507"/>
    </row>
    <row r="1508" spans="18:19" s="20" customFormat="1" x14ac:dyDescent="0.2">
      <c r="R1508"/>
      <c r="S1508"/>
    </row>
    <row r="1509" spans="18:19" s="20" customFormat="1" x14ac:dyDescent="0.2">
      <c r="R1509"/>
      <c r="S1509"/>
    </row>
    <row r="1510" spans="18:19" s="20" customFormat="1" x14ac:dyDescent="0.2">
      <c r="R1510"/>
      <c r="S1510"/>
    </row>
    <row r="1511" spans="18:19" s="20" customFormat="1" x14ac:dyDescent="0.2">
      <c r="R1511"/>
      <c r="S1511"/>
    </row>
    <row r="1512" spans="18:19" s="20" customFormat="1" x14ac:dyDescent="0.2">
      <c r="R1512"/>
      <c r="S1512"/>
    </row>
    <row r="1513" spans="18:19" s="20" customFormat="1" x14ac:dyDescent="0.2">
      <c r="R1513"/>
      <c r="S1513"/>
    </row>
    <row r="1514" spans="18:19" s="20" customFormat="1" x14ac:dyDescent="0.2">
      <c r="R1514"/>
      <c r="S1514"/>
    </row>
    <row r="1515" spans="18:19" s="20" customFormat="1" x14ac:dyDescent="0.2">
      <c r="R1515"/>
      <c r="S1515"/>
    </row>
    <row r="1516" spans="18:19" s="20" customFormat="1" x14ac:dyDescent="0.2">
      <c r="R1516"/>
      <c r="S1516"/>
    </row>
    <row r="1517" spans="18:19" s="20" customFormat="1" x14ac:dyDescent="0.2">
      <c r="R1517"/>
      <c r="S1517"/>
    </row>
    <row r="1518" spans="18:19" s="20" customFormat="1" x14ac:dyDescent="0.2">
      <c r="R1518"/>
      <c r="S1518"/>
    </row>
    <row r="1519" spans="18:19" s="20" customFormat="1" x14ac:dyDescent="0.2">
      <c r="R1519"/>
      <c r="S1519"/>
    </row>
    <row r="1520" spans="18:19" s="20" customFormat="1" x14ac:dyDescent="0.2">
      <c r="R1520"/>
      <c r="S1520"/>
    </row>
    <row r="1521" spans="18:19" s="20" customFormat="1" x14ac:dyDescent="0.2">
      <c r="R1521"/>
      <c r="S1521"/>
    </row>
    <row r="1522" spans="18:19" s="20" customFormat="1" x14ac:dyDescent="0.2">
      <c r="R1522"/>
      <c r="S1522"/>
    </row>
    <row r="1523" spans="18:19" s="20" customFormat="1" x14ac:dyDescent="0.2">
      <c r="R1523"/>
      <c r="S1523"/>
    </row>
    <row r="1524" spans="18:19" s="20" customFormat="1" x14ac:dyDescent="0.2">
      <c r="R1524"/>
      <c r="S1524"/>
    </row>
    <row r="1525" spans="18:19" s="20" customFormat="1" x14ac:dyDescent="0.2">
      <c r="R1525"/>
      <c r="S1525"/>
    </row>
    <row r="1526" spans="18:19" s="20" customFormat="1" x14ac:dyDescent="0.2">
      <c r="R1526"/>
      <c r="S1526"/>
    </row>
    <row r="1527" spans="18:19" s="20" customFormat="1" x14ac:dyDescent="0.2">
      <c r="R1527"/>
      <c r="S1527"/>
    </row>
    <row r="1528" spans="18:19" s="20" customFormat="1" x14ac:dyDescent="0.2">
      <c r="R1528"/>
      <c r="S1528"/>
    </row>
    <row r="1529" spans="18:19" s="20" customFormat="1" x14ac:dyDescent="0.2">
      <c r="R1529"/>
      <c r="S1529"/>
    </row>
    <row r="1530" spans="18:19" s="20" customFormat="1" x14ac:dyDescent="0.2">
      <c r="R1530"/>
      <c r="S1530"/>
    </row>
    <row r="1531" spans="18:19" s="20" customFormat="1" x14ac:dyDescent="0.2">
      <c r="R1531"/>
      <c r="S1531"/>
    </row>
    <row r="1532" spans="18:19" s="20" customFormat="1" x14ac:dyDescent="0.2">
      <c r="R1532"/>
      <c r="S1532"/>
    </row>
    <row r="1533" spans="18:19" s="20" customFormat="1" x14ac:dyDescent="0.2">
      <c r="R1533"/>
      <c r="S1533"/>
    </row>
    <row r="1534" spans="18:19" s="20" customFormat="1" x14ac:dyDescent="0.2">
      <c r="R1534"/>
      <c r="S1534"/>
    </row>
    <row r="1535" spans="18:19" s="20" customFormat="1" x14ac:dyDescent="0.2">
      <c r="R1535"/>
      <c r="S1535"/>
    </row>
    <row r="1536" spans="18:19" s="20" customFormat="1" x14ac:dyDescent="0.2">
      <c r="R1536"/>
      <c r="S1536"/>
    </row>
    <row r="1537" spans="18:19" s="20" customFormat="1" x14ac:dyDescent="0.2">
      <c r="R1537"/>
      <c r="S1537"/>
    </row>
    <row r="1538" spans="18:19" s="20" customFormat="1" x14ac:dyDescent="0.2">
      <c r="R1538"/>
      <c r="S1538"/>
    </row>
    <row r="1539" spans="18:19" s="20" customFormat="1" x14ac:dyDescent="0.2">
      <c r="R1539"/>
      <c r="S1539"/>
    </row>
    <row r="1540" spans="18:19" s="20" customFormat="1" x14ac:dyDescent="0.2">
      <c r="R1540"/>
      <c r="S1540"/>
    </row>
    <row r="1541" spans="18:19" s="20" customFormat="1" x14ac:dyDescent="0.2">
      <c r="R1541"/>
      <c r="S1541"/>
    </row>
    <row r="1542" spans="18:19" s="20" customFormat="1" x14ac:dyDescent="0.2">
      <c r="R1542"/>
      <c r="S1542"/>
    </row>
    <row r="1543" spans="18:19" s="20" customFormat="1" x14ac:dyDescent="0.2">
      <c r="R1543"/>
      <c r="S1543"/>
    </row>
    <row r="1544" spans="18:19" s="20" customFormat="1" x14ac:dyDescent="0.2">
      <c r="R1544"/>
      <c r="S1544"/>
    </row>
    <row r="1545" spans="18:19" s="20" customFormat="1" x14ac:dyDescent="0.2">
      <c r="R1545"/>
      <c r="S1545"/>
    </row>
    <row r="1546" spans="18:19" s="20" customFormat="1" x14ac:dyDescent="0.2">
      <c r="R1546"/>
      <c r="S1546"/>
    </row>
    <row r="1547" spans="18:19" s="20" customFormat="1" x14ac:dyDescent="0.2">
      <c r="R1547"/>
      <c r="S1547"/>
    </row>
    <row r="1548" spans="18:19" s="20" customFormat="1" x14ac:dyDescent="0.2">
      <c r="R1548"/>
      <c r="S1548"/>
    </row>
    <row r="1549" spans="18:19" s="20" customFormat="1" x14ac:dyDescent="0.2">
      <c r="R1549"/>
      <c r="S1549"/>
    </row>
    <row r="1550" spans="18:19" s="20" customFormat="1" x14ac:dyDescent="0.2">
      <c r="R1550"/>
      <c r="S1550"/>
    </row>
    <row r="1551" spans="18:19" s="20" customFormat="1" x14ac:dyDescent="0.2">
      <c r="R1551"/>
      <c r="S1551"/>
    </row>
    <row r="1552" spans="18:19" s="20" customFormat="1" x14ac:dyDescent="0.2">
      <c r="R1552"/>
      <c r="S1552"/>
    </row>
    <row r="1553" spans="18:19" s="20" customFormat="1" x14ac:dyDescent="0.2">
      <c r="R1553"/>
      <c r="S1553"/>
    </row>
    <row r="1554" spans="18:19" s="20" customFormat="1" x14ac:dyDescent="0.2">
      <c r="R1554"/>
      <c r="S1554"/>
    </row>
    <row r="1555" spans="18:19" s="20" customFormat="1" x14ac:dyDescent="0.2">
      <c r="R1555"/>
      <c r="S1555"/>
    </row>
    <row r="1556" spans="18:19" s="20" customFormat="1" x14ac:dyDescent="0.2">
      <c r="R1556"/>
      <c r="S1556"/>
    </row>
    <row r="1557" spans="18:19" s="20" customFormat="1" x14ac:dyDescent="0.2">
      <c r="R1557"/>
      <c r="S1557"/>
    </row>
    <row r="1558" spans="18:19" s="20" customFormat="1" x14ac:dyDescent="0.2">
      <c r="R1558"/>
      <c r="S1558"/>
    </row>
    <row r="1559" spans="18:19" s="20" customFormat="1" x14ac:dyDescent="0.2">
      <c r="R1559"/>
      <c r="S1559"/>
    </row>
    <row r="1560" spans="18:19" s="20" customFormat="1" x14ac:dyDescent="0.2">
      <c r="R1560"/>
      <c r="S1560"/>
    </row>
    <row r="1561" spans="18:19" s="20" customFormat="1" x14ac:dyDescent="0.2">
      <c r="R1561"/>
      <c r="S1561"/>
    </row>
    <row r="1562" spans="18:19" s="20" customFormat="1" x14ac:dyDescent="0.2">
      <c r="R1562"/>
      <c r="S1562"/>
    </row>
    <row r="1563" spans="18:19" s="20" customFormat="1" x14ac:dyDescent="0.2">
      <c r="R1563"/>
      <c r="S1563"/>
    </row>
    <row r="1564" spans="18:19" s="20" customFormat="1" x14ac:dyDescent="0.2">
      <c r="R1564"/>
      <c r="S1564"/>
    </row>
    <row r="1565" spans="18:19" s="20" customFormat="1" x14ac:dyDescent="0.2">
      <c r="R1565"/>
      <c r="S1565"/>
    </row>
    <row r="1566" spans="18:19" s="20" customFormat="1" x14ac:dyDescent="0.2">
      <c r="R1566"/>
      <c r="S1566"/>
    </row>
    <row r="1567" spans="18:19" s="20" customFormat="1" x14ac:dyDescent="0.2">
      <c r="R1567"/>
      <c r="S1567"/>
    </row>
    <row r="1568" spans="18:19" s="20" customFormat="1" x14ac:dyDescent="0.2">
      <c r="R1568"/>
      <c r="S1568"/>
    </row>
    <row r="1569" spans="18:19" s="20" customFormat="1" x14ac:dyDescent="0.2">
      <c r="R1569"/>
      <c r="S1569"/>
    </row>
    <row r="1570" spans="18:19" s="20" customFormat="1" x14ac:dyDescent="0.2">
      <c r="R1570"/>
      <c r="S1570"/>
    </row>
    <row r="1571" spans="18:19" s="20" customFormat="1" x14ac:dyDescent="0.2">
      <c r="R1571"/>
      <c r="S1571"/>
    </row>
    <row r="1572" spans="18:19" s="20" customFormat="1" x14ac:dyDescent="0.2">
      <c r="R1572"/>
      <c r="S1572"/>
    </row>
    <row r="1573" spans="18:19" s="20" customFormat="1" x14ac:dyDescent="0.2">
      <c r="R1573"/>
      <c r="S1573"/>
    </row>
    <row r="1574" spans="18:19" s="20" customFormat="1" x14ac:dyDescent="0.2">
      <c r="R1574"/>
      <c r="S1574"/>
    </row>
    <row r="1575" spans="18:19" s="20" customFormat="1" x14ac:dyDescent="0.2">
      <c r="R1575"/>
      <c r="S1575"/>
    </row>
    <row r="1576" spans="18:19" s="20" customFormat="1" x14ac:dyDescent="0.2">
      <c r="R1576"/>
      <c r="S1576"/>
    </row>
    <row r="1577" spans="18:19" s="20" customFormat="1" x14ac:dyDescent="0.2">
      <c r="R1577"/>
      <c r="S1577"/>
    </row>
    <row r="1578" spans="18:19" s="20" customFormat="1" x14ac:dyDescent="0.2">
      <c r="R1578"/>
      <c r="S1578"/>
    </row>
    <row r="1579" spans="18:19" s="20" customFormat="1" x14ac:dyDescent="0.2">
      <c r="R1579"/>
      <c r="S1579"/>
    </row>
    <row r="1580" spans="18:19" s="20" customFormat="1" x14ac:dyDescent="0.2">
      <c r="R1580"/>
      <c r="S1580"/>
    </row>
    <row r="1581" spans="18:19" s="20" customFormat="1" x14ac:dyDescent="0.2">
      <c r="R1581"/>
      <c r="S1581"/>
    </row>
    <row r="1582" spans="18:19" s="20" customFormat="1" x14ac:dyDescent="0.2">
      <c r="R1582"/>
      <c r="S1582"/>
    </row>
    <row r="1583" spans="18:19" s="20" customFormat="1" x14ac:dyDescent="0.2">
      <c r="R1583"/>
      <c r="S1583"/>
    </row>
    <row r="1584" spans="18:19" s="20" customFormat="1" x14ac:dyDescent="0.2">
      <c r="R1584"/>
      <c r="S1584"/>
    </row>
    <row r="1585" spans="18:19" s="20" customFormat="1" x14ac:dyDescent="0.2">
      <c r="R1585"/>
      <c r="S1585"/>
    </row>
    <row r="1586" spans="18:19" s="20" customFormat="1" x14ac:dyDescent="0.2">
      <c r="R1586"/>
      <c r="S1586"/>
    </row>
    <row r="1587" spans="18:19" s="20" customFormat="1" x14ac:dyDescent="0.2">
      <c r="R1587"/>
      <c r="S1587"/>
    </row>
    <row r="1588" spans="18:19" s="20" customFormat="1" x14ac:dyDescent="0.2">
      <c r="R1588"/>
      <c r="S1588"/>
    </row>
    <row r="1589" spans="18:19" s="20" customFormat="1" x14ac:dyDescent="0.2">
      <c r="R1589"/>
      <c r="S1589"/>
    </row>
    <row r="1590" spans="18:19" s="20" customFormat="1" x14ac:dyDescent="0.2">
      <c r="R1590"/>
      <c r="S1590"/>
    </row>
    <row r="1591" spans="18:19" s="20" customFormat="1" x14ac:dyDescent="0.2">
      <c r="R1591"/>
      <c r="S1591"/>
    </row>
    <row r="1592" spans="18:19" s="20" customFormat="1" x14ac:dyDescent="0.2">
      <c r="R1592"/>
      <c r="S1592"/>
    </row>
    <row r="1593" spans="18:19" s="20" customFormat="1" x14ac:dyDescent="0.2">
      <c r="R1593"/>
      <c r="S1593"/>
    </row>
    <row r="1594" spans="18:19" s="20" customFormat="1" x14ac:dyDescent="0.2">
      <c r="R1594"/>
      <c r="S1594"/>
    </row>
    <row r="1595" spans="18:19" s="20" customFormat="1" x14ac:dyDescent="0.2">
      <c r="R1595"/>
      <c r="S1595"/>
    </row>
    <row r="1596" spans="18:19" s="20" customFormat="1" x14ac:dyDescent="0.2">
      <c r="R1596"/>
      <c r="S1596"/>
    </row>
    <row r="1597" spans="18:19" s="20" customFormat="1" x14ac:dyDescent="0.2">
      <c r="R1597"/>
      <c r="S1597"/>
    </row>
    <row r="1598" spans="18:19" s="20" customFormat="1" x14ac:dyDescent="0.2">
      <c r="R1598"/>
      <c r="S1598"/>
    </row>
    <row r="1599" spans="18:19" s="20" customFormat="1" x14ac:dyDescent="0.2">
      <c r="R1599"/>
      <c r="S1599"/>
    </row>
    <row r="1600" spans="18:19" s="20" customFormat="1" x14ac:dyDescent="0.2">
      <c r="R1600"/>
      <c r="S1600"/>
    </row>
    <row r="1601" spans="18:19" s="20" customFormat="1" x14ac:dyDescent="0.2">
      <c r="R1601"/>
      <c r="S1601"/>
    </row>
    <row r="1602" spans="18:19" s="20" customFormat="1" x14ac:dyDescent="0.2">
      <c r="R1602"/>
      <c r="S1602"/>
    </row>
    <row r="1603" spans="18:19" s="20" customFormat="1" x14ac:dyDescent="0.2">
      <c r="R1603"/>
      <c r="S1603"/>
    </row>
    <row r="1604" spans="18:19" s="20" customFormat="1" x14ac:dyDescent="0.2">
      <c r="R1604"/>
      <c r="S1604"/>
    </row>
    <row r="1605" spans="18:19" s="20" customFormat="1" x14ac:dyDescent="0.2">
      <c r="R1605"/>
      <c r="S1605"/>
    </row>
    <row r="1606" spans="18:19" s="20" customFormat="1" x14ac:dyDescent="0.2">
      <c r="R1606"/>
      <c r="S1606"/>
    </row>
    <row r="1607" spans="18:19" s="20" customFormat="1" x14ac:dyDescent="0.2">
      <c r="R1607"/>
      <c r="S1607"/>
    </row>
    <row r="1608" spans="18:19" s="20" customFormat="1" x14ac:dyDescent="0.2">
      <c r="R1608"/>
      <c r="S1608"/>
    </row>
    <row r="1609" spans="18:19" s="20" customFormat="1" x14ac:dyDescent="0.2">
      <c r="R1609"/>
      <c r="S1609"/>
    </row>
    <row r="1610" spans="18:19" s="20" customFormat="1" x14ac:dyDescent="0.2">
      <c r="R1610"/>
      <c r="S1610"/>
    </row>
    <row r="1611" spans="18:19" s="20" customFormat="1" x14ac:dyDescent="0.2">
      <c r="R1611"/>
      <c r="S1611"/>
    </row>
    <row r="1612" spans="18:19" s="20" customFormat="1" x14ac:dyDescent="0.2">
      <c r="R1612"/>
      <c r="S1612"/>
    </row>
    <row r="1613" spans="18:19" s="20" customFormat="1" x14ac:dyDescent="0.2">
      <c r="R1613"/>
      <c r="S1613"/>
    </row>
    <row r="1614" spans="18:19" s="20" customFormat="1" x14ac:dyDescent="0.2">
      <c r="R1614"/>
      <c r="S1614"/>
    </row>
    <row r="1615" spans="18:19" s="20" customFormat="1" x14ac:dyDescent="0.2">
      <c r="R1615"/>
      <c r="S1615"/>
    </row>
    <row r="1616" spans="18:19" s="20" customFormat="1" x14ac:dyDescent="0.2">
      <c r="R1616"/>
      <c r="S1616"/>
    </row>
    <row r="1617" spans="1:19" s="20" customFormat="1" x14ac:dyDescent="0.2">
      <c r="O1617"/>
      <c r="P1617"/>
      <c r="R1617"/>
      <c r="S1617"/>
    </row>
    <row r="1618" spans="1:19" s="20" customFormat="1" x14ac:dyDescent="0.2">
      <c r="O1618"/>
      <c r="P1618"/>
      <c r="R1618"/>
      <c r="S1618"/>
    </row>
    <row r="1619" spans="1:19" s="20" customFormat="1" x14ac:dyDescent="0.2">
      <c r="O1619"/>
      <c r="P1619"/>
      <c r="R1619"/>
      <c r="S1619"/>
    </row>
    <row r="1620" spans="1:19" s="20" customFormat="1" x14ac:dyDescent="0.2">
      <c r="O1620"/>
      <c r="P1620"/>
      <c r="R1620"/>
      <c r="S1620"/>
    </row>
    <row r="1621" spans="1:19" s="20" customFormat="1" x14ac:dyDescent="0.2">
      <c r="A1621"/>
      <c r="B1621"/>
      <c r="C1621"/>
      <c r="D1621"/>
      <c r="E1621"/>
      <c r="F1621"/>
      <c r="G1621"/>
      <c r="H1621"/>
      <c r="O1621"/>
      <c r="P1621"/>
      <c r="R1621"/>
      <c r="S1621"/>
    </row>
  </sheetData>
  <sortState xmlns:xlrd2="http://schemas.microsoft.com/office/spreadsheetml/2017/richdata2" ref="R4:S25">
    <sortCondition ref="S3"/>
  </sortState>
  <mergeCells count="51">
    <mergeCell ref="D40:E40"/>
    <mergeCell ref="A12:D12"/>
    <mergeCell ref="E12:F12"/>
    <mergeCell ref="A18:D18"/>
    <mergeCell ref="E21:F21"/>
    <mergeCell ref="A19:D19"/>
    <mergeCell ref="A17:D17"/>
    <mergeCell ref="A32:D32"/>
    <mergeCell ref="A33:D33"/>
    <mergeCell ref="A34:D34"/>
    <mergeCell ref="A20:D20"/>
    <mergeCell ref="E34:F34"/>
    <mergeCell ref="E36:F36"/>
    <mergeCell ref="E37:F37"/>
    <mergeCell ref="A31:D31"/>
    <mergeCell ref="E22:F22"/>
    <mergeCell ref="A8:D8"/>
    <mergeCell ref="E8:G8"/>
    <mergeCell ref="A9:D9"/>
    <mergeCell ref="E9:G9"/>
    <mergeCell ref="A4:D4"/>
    <mergeCell ref="A6:D6"/>
    <mergeCell ref="E6:F6"/>
    <mergeCell ref="A7:D7"/>
    <mergeCell ref="E7:G7"/>
    <mergeCell ref="A5:D5"/>
    <mergeCell ref="E5:G5"/>
    <mergeCell ref="A10:D10"/>
    <mergeCell ref="A11:D11"/>
    <mergeCell ref="A21:D21"/>
    <mergeCell ref="A22:D22"/>
    <mergeCell ref="E13:F13"/>
    <mergeCell ref="A16:D16"/>
    <mergeCell ref="E16:F16"/>
    <mergeCell ref="E20:F20"/>
    <mergeCell ref="E24:F24"/>
    <mergeCell ref="E25:F25"/>
    <mergeCell ref="C42:F42"/>
    <mergeCell ref="E4:F4"/>
    <mergeCell ref="A3:D3"/>
    <mergeCell ref="A15:D15"/>
    <mergeCell ref="A35:D35"/>
    <mergeCell ref="A36:D36"/>
    <mergeCell ref="A37:D37"/>
    <mergeCell ref="E18:F18"/>
    <mergeCell ref="E19:F19"/>
    <mergeCell ref="E17:F17"/>
    <mergeCell ref="E23:F23"/>
    <mergeCell ref="E32:F32"/>
    <mergeCell ref="E33:F33"/>
    <mergeCell ref="E35:F35"/>
  </mergeCells>
  <conditionalFormatting sqref="O1:O1048576 T1:T1048576">
    <cfRule type="duplicateValues" dxfId="1" priority="2"/>
  </conditionalFormatting>
  <conditionalFormatting sqref="S1:S1048576 P1:P1048576">
    <cfRule type="duplicateValues" dxfId="0" priority="1"/>
  </conditionalFormatting>
  <dataValidations count="2">
    <dataValidation type="date" allowBlank="1" showErrorMessage="1" errorTitle="ERROR EN LA FECHA" error="    Fecha irreconocible    o_x000a_No puede ser menor a 1970" promptTitle="ERROR EN LA FECHA" prompt="No puede ser menor a 1970" sqref="E10:F10" xr:uid="{00000000-0002-0000-0000-000000000000}">
      <formula1>25569</formula1>
      <formula2>G1</formula2>
    </dataValidation>
    <dataValidation type="date" allowBlank="1" showInputMessage="1" showErrorMessage="1" promptTitle="FECHA FINAL FUERA DE RANGO" sqref="E11:F11" xr:uid="{00000000-0002-0000-0000-000001000000}">
      <formula1>E10+1</formula1>
      <formula2>E2+180</formula2>
    </dataValidation>
  </dataValidations>
  <hyperlinks>
    <hyperlink ref="D40" location="FINIQUITO!A1" display="FINIQUITO!A1" xr:uid="{00000000-0004-0000-0000-000000000000}"/>
    <hyperlink ref="C42" location="'FINIQUITO + INDEMN'!A1" display="'FINIQUITO + INDEMNIZACION" xr:uid="{00000000-0004-0000-0000-000001000000}"/>
  </hyperlinks>
  <pageMargins left="0.70866141732283472" right="0.70866141732283472" top="0.55118110236220474" bottom="0.35433070866141736" header="0.31496062992125984" footer="0.31496062992125984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64"/>
  <sheetViews>
    <sheetView workbookViewId="0">
      <selection activeCell="E10" sqref="E10"/>
    </sheetView>
  </sheetViews>
  <sheetFormatPr baseColWidth="10" defaultColWidth="8.796875" defaultRowHeight="14.25" x14ac:dyDescent="0.2"/>
  <cols>
    <col min="1" max="1" width="26.19921875" style="10" customWidth="1"/>
    <col min="2" max="2" width="13.796875" style="77" customWidth="1"/>
    <col min="3" max="3" width="10.796875" style="1" customWidth="1"/>
    <col min="4" max="4" width="10.69921875" style="1" customWidth="1"/>
    <col min="5" max="5" width="11.8984375" style="1" bestFit="1" customWidth="1"/>
    <col min="6" max="16384" width="8.796875" style="1"/>
  </cols>
  <sheetData>
    <row r="1" spans="1:11" x14ac:dyDescent="0.2">
      <c r="A1" s="10" t="s">
        <v>40</v>
      </c>
      <c r="E1" s="103">
        <f ca="1">NOW()</f>
        <v>44937.808367824073</v>
      </c>
    </row>
    <row r="2" spans="1:11" x14ac:dyDescent="0.2">
      <c r="A2" s="11" t="s">
        <v>46</v>
      </c>
    </row>
    <row r="3" spans="1:11" x14ac:dyDescent="0.2">
      <c r="A3" s="10" t="s">
        <v>155</v>
      </c>
      <c r="B3" s="77">
        <v>103.74</v>
      </c>
      <c r="E3" s="113" t="str">
        <f>DAY(DATOS!E10)&amp;" / "&amp;MONTH(DATOS!E10)&amp;" / "&amp;TEXT(VALUE(YEAR(DATOS!E11)-1),0)</f>
        <v>1 / 1 / 2021</v>
      </c>
    </row>
    <row r="4" spans="1:11" x14ac:dyDescent="0.2">
      <c r="E4" s="196"/>
    </row>
    <row r="5" spans="1:11" x14ac:dyDescent="0.2">
      <c r="A5" s="10" t="s">
        <v>164</v>
      </c>
      <c r="B5" s="77">
        <v>207.44</v>
      </c>
    </row>
    <row r="7" spans="1:11" x14ac:dyDescent="0.2">
      <c r="E7" s="80"/>
      <c r="F7" s="80"/>
      <c r="G7" s="81"/>
      <c r="K7" s="80"/>
    </row>
    <row r="8" spans="1:11" ht="15" x14ac:dyDescent="0.25">
      <c r="A8" s="11" t="s">
        <v>47</v>
      </c>
      <c r="B8" s="100" t="str">
        <f>"01/01/"&amp;YEAR(DATOS!E11)</f>
        <v>01/01/2022</v>
      </c>
      <c r="D8" s="79" t="s">
        <v>27</v>
      </c>
      <c r="F8" s="80"/>
      <c r="G8" s="81"/>
      <c r="K8" s="80"/>
    </row>
    <row r="9" spans="1:11" x14ac:dyDescent="0.2">
      <c r="A9" s="148" t="s">
        <v>24</v>
      </c>
      <c r="B9" s="99">
        <f>+B8+0</f>
        <v>44562</v>
      </c>
      <c r="D9" s="82" t="s">
        <v>28</v>
      </c>
      <c r="E9" s="82" t="s">
        <v>29</v>
      </c>
      <c r="F9" s="80"/>
      <c r="G9" s="81"/>
      <c r="K9" s="80"/>
    </row>
    <row r="10" spans="1:11" x14ac:dyDescent="0.2">
      <c r="A10" s="10" t="s">
        <v>41</v>
      </c>
      <c r="B10" s="77">
        <f>+B3*30</f>
        <v>3112.2</v>
      </c>
      <c r="D10" s="82">
        <v>1</v>
      </c>
      <c r="E10" s="82">
        <v>12</v>
      </c>
    </row>
    <row r="11" spans="1:11" x14ac:dyDescent="0.2">
      <c r="A11" s="10" t="s">
        <v>42</v>
      </c>
      <c r="B11" s="77">
        <f>+B3*15</f>
        <v>1556.1</v>
      </c>
      <c r="D11" s="82">
        <v>2</v>
      </c>
      <c r="E11" s="82">
        <v>14</v>
      </c>
    </row>
    <row r="12" spans="1:11" x14ac:dyDescent="0.2">
      <c r="A12" s="10" t="s">
        <v>43</v>
      </c>
      <c r="B12" s="77">
        <f>+B3*90</f>
        <v>9336.6</v>
      </c>
      <c r="D12" s="82">
        <v>3</v>
      </c>
      <c r="E12" s="82">
        <v>16</v>
      </c>
    </row>
    <row r="13" spans="1:11" x14ac:dyDescent="0.2">
      <c r="A13" s="10" t="s">
        <v>44</v>
      </c>
      <c r="B13" s="77">
        <f>+B3</f>
        <v>103.74</v>
      </c>
      <c r="D13" s="82">
        <v>4</v>
      </c>
      <c r="E13" s="82">
        <v>18</v>
      </c>
    </row>
    <row r="14" spans="1:11" x14ac:dyDescent="0.2">
      <c r="A14" s="10" t="s">
        <v>26</v>
      </c>
      <c r="B14" s="77">
        <f>+DATOS!E13</f>
        <v>180.62</v>
      </c>
      <c r="D14" s="83" t="s">
        <v>31</v>
      </c>
      <c r="E14" s="82">
        <v>20</v>
      </c>
    </row>
    <row r="15" spans="1:11" x14ac:dyDescent="0.2">
      <c r="A15" s="10" t="s">
        <v>73</v>
      </c>
      <c r="B15" s="77">
        <f>ROUND((DATOS!E12*30),0)</f>
        <v>9404</v>
      </c>
      <c r="D15" s="84" t="s">
        <v>33</v>
      </c>
      <c r="E15" s="82">
        <v>22</v>
      </c>
    </row>
    <row r="16" spans="1:11" x14ac:dyDescent="0.2">
      <c r="A16" s="10" t="s">
        <v>45</v>
      </c>
      <c r="B16" s="88">
        <f>+(DATOS!E11-DATOS!E10+1)/365</f>
        <v>2</v>
      </c>
      <c r="D16" s="85" t="s">
        <v>35</v>
      </c>
      <c r="E16" s="85">
        <v>24</v>
      </c>
    </row>
    <row r="17" spans="1:7" x14ac:dyDescent="0.2">
      <c r="A17" s="10" t="s">
        <v>84</v>
      </c>
      <c r="B17" s="78">
        <f>INT((DATOS!E11-DATOS!E10)/365+1)</f>
        <v>2</v>
      </c>
      <c r="D17" s="86" t="s">
        <v>36</v>
      </c>
      <c r="E17" s="86">
        <v>26</v>
      </c>
    </row>
    <row r="18" spans="1:7" x14ac:dyDescent="0.2">
      <c r="A18" s="152" t="s">
        <v>30</v>
      </c>
      <c r="B18" s="78">
        <f>IF(YEAR(DATOS!E11)=YEAR(DATOS!E10),DATOS!E11+1-DATOS!E10,DATOS!E11+1-B9)</f>
        <v>365</v>
      </c>
      <c r="D18" s="86" t="s">
        <v>37</v>
      </c>
      <c r="E18" s="86">
        <v>28</v>
      </c>
    </row>
    <row r="19" spans="1:7" x14ac:dyDescent="0.2">
      <c r="A19" s="153" t="s">
        <v>32</v>
      </c>
      <c r="B19" s="78">
        <f>IF(B17&lt;5,4+B17*2,(B17-MOD(B17,5))/5+12+(B17-MOD(B17,5))/5)</f>
        <v>8</v>
      </c>
      <c r="D19" s="86" t="s">
        <v>38</v>
      </c>
      <c r="E19" s="86">
        <v>30</v>
      </c>
    </row>
    <row r="20" spans="1:7" x14ac:dyDescent="0.2">
      <c r="A20" s="153" t="s">
        <v>34</v>
      </c>
      <c r="B20" s="78">
        <f>IF((DATOS!E11-E3)&lt;365,DATOS!E11-E3+1,DATOS!E11-E3-364)</f>
        <v>365</v>
      </c>
      <c r="D20" s="86" t="s">
        <v>39</v>
      </c>
      <c r="E20" s="86">
        <v>32</v>
      </c>
    </row>
    <row r="21" spans="1:7" x14ac:dyDescent="0.2">
      <c r="A21" s="153" t="s">
        <v>72</v>
      </c>
      <c r="B21" s="77">
        <f>+'ISR INDEMNIZACION'!D28</f>
        <v>495.94632489130731</v>
      </c>
      <c r="D21" s="87"/>
      <c r="E21" s="87"/>
    </row>
    <row r="22" spans="1:7" x14ac:dyDescent="0.2">
      <c r="A22" s="153" t="s">
        <v>163</v>
      </c>
      <c r="B22" s="77">
        <f>+'ISR FINIQUITO'!D22</f>
        <v>16.464851199999998</v>
      </c>
      <c r="G22" s="88"/>
    </row>
    <row r="23" spans="1:7" x14ac:dyDescent="0.2">
      <c r="A23" s="153"/>
    </row>
    <row r="24" spans="1:7" x14ac:dyDescent="0.2">
      <c r="A24" s="153"/>
    </row>
    <row r="25" spans="1:7" x14ac:dyDescent="0.2">
      <c r="A25" s="153"/>
    </row>
    <row r="27" spans="1:7" ht="15" x14ac:dyDescent="0.25">
      <c r="A27" s="11" t="s">
        <v>75</v>
      </c>
      <c r="B27" s="89" t="s">
        <v>76</v>
      </c>
      <c r="C27" s="90" t="s">
        <v>77</v>
      </c>
      <c r="D27" s="90" t="s">
        <v>78</v>
      </c>
      <c r="E27" s="90" t="s">
        <v>115</v>
      </c>
    </row>
    <row r="28" spans="1:7" x14ac:dyDescent="0.2">
      <c r="A28" s="10" t="s">
        <v>81</v>
      </c>
      <c r="B28" s="112">
        <f>+DATOS!E16</f>
        <v>0</v>
      </c>
      <c r="C28" s="93">
        <f>+B28*DATOS!E12</f>
        <v>0</v>
      </c>
      <c r="D28" s="94">
        <f>+C28-E28</f>
        <v>0</v>
      </c>
      <c r="E28" s="93">
        <v>0</v>
      </c>
    </row>
    <row r="29" spans="1:7" x14ac:dyDescent="0.2">
      <c r="A29" s="6" t="s">
        <v>11</v>
      </c>
      <c r="B29" s="95">
        <f>IF(DATOS!E10&lt;TABLAS!B9,(DATOS!E11-TABLAS!B9+1)/365*15,(DATOS!E11-DATOS!E10+1)/365*15)</f>
        <v>15</v>
      </c>
      <c r="C29" s="88">
        <f>+B29*DATOS!E12</f>
        <v>4701.8999999999996</v>
      </c>
      <c r="D29" s="94">
        <f t="shared" ref="D29:D40" si="0">+C29-E29</f>
        <v>1589.6999999999998</v>
      </c>
      <c r="E29" s="88">
        <f>IF(C29&gt;B10,B10,C29)</f>
        <v>3112.2</v>
      </c>
      <c r="G29" s="96"/>
    </row>
    <row r="30" spans="1:7" x14ac:dyDescent="0.2">
      <c r="A30" s="6" t="s">
        <v>12</v>
      </c>
      <c r="B30" s="88">
        <f>+B20/365*B19</f>
        <v>8</v>
      </c>
      <c r="C30" s="88">
        <f>+B30*DATOS!E12</f>
        <v>2507.6799999999998</v>
      </c>
      <c r="D30" s="94">
        <f t="shared" si="0"/>
        <v>2507.6799999999998</v>
      </c>
      <c r="E30" s="88">
        <v>0</v>
      </c>
    </row>
    <row r="31" spans="1:7" x14ac:dyDescent="0.2">
      <c r="A31" s="6" t="s">
        <v>13</v>
      </c>
      <c r="B31" s="88">
        <f>+B30*0.25</f>
        <v>2</v>
      </c>
      <c r="C31" s="88">
        <f>+C30*0.25</f>
        <v>626.91999999999996</v>
      </c>
      <c r="D31" s="94">
        <f t="shared" si="0"/>
        <v>0</v>
      </c>
      <c r="E31" s="88">
        <f>IF(C31&gt;B11,B11,C31)</f>
        <v>626.91999999999996</v>
      </c>
    </row>
    <row r="32" spans="1:7" hidden="1" x14ac:dyDescent="0.2">
      <c r="A32" s="6" t="s">
        <v>82</v>
      </c>
      <c r="B32" s="88">
        <f>+DATOS!E18</f>
        <v>0</v>
      </c>
      <c r="C32" s="88">
        <f>+B32*DATOS!E12*0.25</f>
        <v>0</v>
      </c>
      <c r="D32" s="94">
        <f t="shared" si="0"/>
        <v>0</v>
      </c>
      <c r="E32" s="88">
        <f>IF(C32&gt;B3*B32,B3*B32,C32)</f>
        <v>0</v>
      </c>
    </row>
    <row r="33" spans="1:8" hidden="1" x14ac:dyDescent="0.2">
      <c r="A33" s="6" t="s">
        <v>123</v>
      </c>
      <c r="B33" s="88">
        <v>0</v>
      </c>
      <c r="C33" s="88">
        <f>+DATOS!E19</f>
        <v>0</v>
      </c>
      <c r="D33" s="94">
        <f t="shared" si="0"/>
        <v>0</v>
      </c>
      <c r="E33" s="88">
        <f>+C33</f>
        <v>0</v>
      </c>
    </row>
    <row r="34" spans="1:8" hidden="1" x14ac:dyDescent="0.2">
      <c r="A34" s="6" t="s">
        <v>124</v>
      </c>
      <c r="B34" s="88">
        <v>0</v>
      </c>
      <c r="C34" s="88">
        <f>+DATOS!E20</f>
        <v>0</v>
      </c>
      <c r="D34" s="94">
        <f t="shared" si="0"/>
        <v>0</v>
      </c>
      <c r="E34" s="88">
        <f>+C34</f>
        <v>0</v>
      </c>
    </row>
    <row r="35" spans="1:8" hidden="1" x14ac:dyDescent="0.2">
      <c r="A35" s="6" t="s">
        <v>98</v>
      </c>
      <c r="B35" s="88">
        <f>+B34*0.25</f>
        <v>0</v>
      </c>
      <c r="C35" s="88">
        <v>0</v>
      </c>
      <c r="D35" s="94">
        <f t="shared" si="0"/>
        <v>0</v>
      </c>
      <c r="E35" s="88">
        <f>IF(C35&gt;$B$11,$B$11,C35)</f>
        <v>0</v>
      </c>
    </row>
    <row r="36" spans="1:8" hidden="1" x14ac:dyDescent="0.2">
      <c r="A36" s="6" t="s">
        <v>100</v>
      </c>
      <c r="B36" s="88"/>
      <c r="C36" s="88">
        <f>+DATOS!E21</f>
        <v>0</v>
      </c>
      <c r="D36" s="94">
        <f t="shared" si="0"/>
        <v>0</v>
      </c>
      <c r="E36" s="88">
        <v>0</v>
      </c>
    </row>
    <row r="37" spans="1:8" hidden="1" x14ac:dyDescent="0.2">
      <c r="A37" s="6" t="s">
        <v>157</v>
      </c>
      <c r="B37" s="88">
        <f>+DATOS!E22</f>
        <v>0</v>
      </c>
      <c r="C37" s="88">
        <f>DATOS!E12/8*2*TABLAS!B37</f>
        <v>0</v>
      </c>
      <c r="D37" s="94">
        <f t="shared" si="0"/>
        <v>0</v>
      </c>
      <c r="E37" s="88">
        <v>0</v>
      </c>
    </row>
    <row r="38" spans="1:8" x14ac:dyDescent="0.2">
      <c r="A38" s="6" t="s">
        <v>109</v>
      </c>
      <c r="B38" s="88"/>
      <c r="C38" s="88">
        <f>+DATOS!E23</f>
        <v>0</v>
      </c>
      <c r="D38" s="94">
        <f t="shared" si="0"/>
        <v>0</v>
      </c>
      <c r="E38" s="88">
        <v>0</v>
      </c>
    </row>
    <row r="39" spans="1:8" x14ac:dyDescent="0.2">
      <c r="A39" s="6" t="s">
        <v>110</v>
      </c>
      <c r="B39" s="88"/>
      <c r="C39" s="88">
        <f>+DATOS!E24</f>
        <v>0</v>
      </c>
      <c r="D39" s="94">
        <f t="shared" si="0"/>
        <v>0</v>
      </c>
      <c r="E39" s="88">
        <v>0</v>
      </c>
    </row>
    <row r="40" spans="1:8" x14ac:dyDescent="0.2">
      <c r="A40" s="6" t="s">
        <v>111</v>
      </c>
      <c r="B40" s="88"/>
      <c r="C40" s="88">
        <f>+DATOS!E25</f>
        <v>0</v>
      </c>
      <c r="D40" s="94">
        <f t="shared" si="0"/>
        <v>0</v>
      </c>
      <c r="E40" s="88">
        <v>0</v>
      </c>
    </row>
    <row r="41" spans="1:8" ht="15" x14ac:dyDescent="0.25">
      <c r="B41" s="89" t="s">
        <v>80</v>
      </c>
      <c r="C41" s="92">
        <f>SUM(C28:C40)</f>
        <v>7836.5</v>
      </c>
      <c r="D41" s="92">
        <f>SUM(D28:D40)</f>
        <v>4097.3799999999992</v>
      </c>
      <c r="E41" s="92">
        <f>SUM(E28:E40)</f>
        <v>3739.12</v>
      </c>
    </row>
    <row r="44" spans="1:8" ht="15" x14ac:dyDescent="0.25">
      <c r="A44" s="11" t="s">
        <v>85</v>
      </c>
      <c r="B44" s="89" t="s">
        <v>76</v>
      </c>
      <c r="C44" s="90" t="s">
        <v>77</v>
      </c>
      <c r="D44" s="90" t="s">
        <v>78</v>
      </c>
      <c r="E44" s="90" t="s">
        <v>79</v>
      </c>
    </row>
    <row r="45" spans="1:8" x14ac:dyDescent="0.2">
      <c r="A45" s="10" t="s">
        <v>86</v>
      </c>
      <c r="B45" s="88">
        <f>+B16</f>
        <v>2</v>
      </c>
      <c r="C45" s="88">
        <f>+B45*20*DATOS!E12</f>
        <v>12538.4</v>
      </c>
      <c r="F45" s="212" t="s">
        <v>172</v>
      </c>
      <c r="G45" s="1" t="s">
        <v>173</v>
      </c>
      <c r="H45" s="212"/>
    </row>
    <row r="46" spans="1:8" x14ac:dyDescent="0.2">
      <c r="A46" s="10" t="s">
        <v>87</v>
      </c>
      <c r="B46" s="88">
        <v>90</v>
      </c>
      <c r="C46" s="91">
        <f>+B46*DATOS!E12</f>
        <v>28211.399999999998</v>
      </c>
    </row>
    <row r="47" spans="1:8" x14ac:dyDescent="0.2">
      <c r="A47" s="10" t="s">
        <v>88</v>
      </c>
      <c r="B47" s="95">
        <f>+B16</f>
        <v>2</v>
      </c>
      <c r="C47" s="96">
        <f>IF(DATOS!E12&gt;B5*2,B5*2*12*B47,DATOS!E12*12*B47)</f>
        <v>7523.0399999999991</v>
      </c>
      <c r="D47" s="97"/>
      <c r="F47" s="1" t="s">
        <v>170</v>
      </c>
      <c r="G47" s="1" t="s">
        <v>171</v>
      </c>
    </row>
    <row r="48" spans="1:8" ht="15" x14ac:dyDescent="0.25">
      <c r="B48" s="89" t="s">
        <v>89</v>
      </c>
      <c r="C48" s="92">
        <f>SUM(C45:C47)</f>
        <v>48272.84</v>
      </c>
      <c r="D48" s="92">
        <f>+C48-E48</f>
        <v>29599.639999999996</v>
      </c>
      <c r="E48" s="98">
        <f>IF(C48&gt;ROUND(B16,0)*90*B3,ROUND(B16,0)*90*B3,C48)</f>
        <v>18673.2</v>
      </c>
      <c r="G48" s="96"/>
    </row>
    <row r="52" spans="1:4" x14ac:dyDescent="0.2">
      <c r="A52" s="11" t="s">
        <v>14</v>
      </c>
    </row>
    <row r="53" spans="1:4" x14ac:dyDescent="0.2">
      <c r="A53" s="154" t="s">
        <v>102</v>
      </c>
      <c r="B53" s="17"/>
      <c r="C53" s="91">
        <f>+DATOS!E13*DATOS!E16*0.02375+(IF(DATOS!E13&gt;3*TABLAS!B3,(DATOS!E13-3*TABLAS!B3)*DATOS!E16*0.004,0))</f>
        <v>0</v>
      </c>
      <c r="D53" s="17"/>
    </row>
    <row r="54" spans="1:4" hidden="1" x14ac:dyDescent="0.2">
      <c r="A54" s="155" t="str">
        <f>+DATOS!A32</f>
        <v>Descuento de Prestamo</v>
      </c>
      <c r="C54" s="91">
        <f>+DATOS!E32</f>
        <v>0</v>
      </c>
    </row>
    <row r="55" spans="1:4" hidden="1" x14ac:dyDescent="0.2">
      <c r="A55" s="155" t="str">
        <f>+DATOS!A33</f>
        <v>Descuento Ajuste Aguinaldo</v>
      </c>
      <c r="C55" s="91">
        <f>+DATOS!E33</f>
        <v>0</v>
      </c>
    </row>
    <row r="56" spans="1:4" x14ac:dyDescent="0.2">
      <c r="A56" s="155" t="str">
        <f>+DATOS!A34</f>
        <v>Descuento 3</v>
      </c>
      <c r="B56" s="1"/>
      <c r="C56" s="91">
        <f>+DATOS!E34</f>
        <v>0</v>
      </c>
    </row>
    <row r="57" spans="1:4" x14ac:dyDescent="0.2">
      <c r="A57" s="155" t="str">
        <f>+DATOS!A35</f>
        <v>Descuento 4</v>
      </c>
      <c r="B57" s="1"/>
      <c r="C57" s="91">
        <f>+DATOS!E35</f>
        <v>0</v>
      </c>
    </row>
    <row r="58" spans="1:4" x14ac:dyDescent="0.2">
      <c r="A58" s="155" t="str">
        <f>+DATOS!A36</f>
        <v>Descuento 5</v>
      </c>
      <c r="C58" s="91">
        <f>+DATOS!E36</f>
        <v>0</v>
      </c>
    </row>
    <row r="59" spans="1:4" x14ac:dyDescent="0.2">
      <c r="A59" s="10" t="s">
        <v>99</v>
      </c>
      <c r="C59" s="91">
        <f>+DATOS!E37</f>
        <v>0</v>
      </c>
    </row>
    <row r="60" spans="1:4" x14ac:dyDescent="0.2">
      <c r="A60" s="10" t="s">
        <v>112</v>
      </c>
      <c r="C60" s="91">
        <f>+B22</f>
        <v>16.464851199999998</v>
      </c>
    </row>
    <row r="61" spans="1:4" x14ac:dyDescent="0.2">
      <c r="A61" s="10" t="s">
        <v>113</v>
      </c>
      <c r="C61" s="91">
        <f>+B21</f>
        <v>495.94632489130731</v>
      </c>
    </row>
    <row r="62" spans="1:4" ht="15" x14ac:dyDescent="0.25">
      <c r="B62" s="89" t="s">
        <v>83</v>
      </c>
      <c r="C62" s="92">
        <f>SUM(C53:C61)</f>
        <v>512.41117609130731</v>
      </c>
    </row>
    <row r="64" spans="1:4" ht="15" x14ac:dyDescent="0.25">
      <c r="B64" s="89" t="s">
        <v>15</v>
      </c>
      <c r="C64" s="92">
        <f>+C41+C48-C62</f>
        <v>55596.928823908689</v>
      </c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R51"/>
  <sheetViews>
    <sheetView showGridLines="0" showRuler="0" view="pageLayout" topLeftCell="A9" workbookViewId="0">
      <selection activeCell="M18" sqref="M18:O20"/>
    </sheetView>
  </sheetViews>
  <sheetFormatPr baseColWidth="10" defaultColWidth="8.796875" defaultRowHeight="14.25" x14ac:dyDescent="0.2"/>
  <cols>
    <col min="1" max="7" width="4" customWidth="1"/>
    <col min="8" max="8" width="3.796875" customWidth="1"/>
    <col min="9" max="9" width="4.3984375" customWidth="1"/>
    <col min="10" max="18" width="4" customWidth="1"/>
    <col min="257" max="264" width="4" customWidth="1"/>
    <col min="265" max="265" width="4.3984375" customWidth="1"/>
    <col min="266" max="274" width="4" customWidth="1"/>
    <col min="513" max="520" width="4" customWidth="1"/>
    <col min="521" max="521" width="4.3984375" customWidth="1"/>
    <col min="522" max="530" width="4" customWidth="1"/>
    <col min="769" max="776" width="4" customWidth="1"/>
    <col min="777" max="777" width="4.3984375" customWidth="1"/>
    <col min="778" max="786" width="4" customWidth="1"/>
    <col min="1025" max="1032" width="4" customWidth="1"/>
    <col min="1033" max="1033" width="4.3984375" customWidth="1"/>
    <col min="1034" max="1042" width="4" customWidth="1"/>
    <col min="1281" max="1288" width="4" customWidth="1"/>
    <col min="1289" max="1289" width="4.3984375" customWidth="1"/>
    <col min="1290" max="1298" width="4" customWidth="1"/>
    <col min="1537" max="1544" width="4" customWidth="1"/>
    <col min="1545" max="1545" width="4.3984375" customWidth="1"/>
    <col min="1546" max="1554" width="4" customWidth="1"/>
    <col min="1793" max="1800" width="4" customWidth="1"/>
    <col min="1801" max="1801" width="4.3984375" customWidth="1"/>
    <col min="1802" max="1810" width="4" customWidth="1"/>
    <col min="2049" max="2056" width="4" customWidth="1"/>
    <col min="2057" max="2057" width="4.3984375" customWidth="1"/>
    <col min="2058" max="2066" width="4" customWidth="1"/>
    <col min="2305" max="2312" width="4" customWidth="1"/>
    <col min="2313" max="2313" width="4.3984375" customWidth="1"/>
    <col min="2314" max="2322" width="4" customWidth="1"/>
    <col min="2561" max="2568" width="4" customWidth="1"/>
    <col min="2569" max="2569" width="4.3984375" customWidth="1"/>
    <col min="2570" max="2578" width="4" customWidth="1"/>
    <col min="2817" max="2824" width="4" customWidth="1"/>
    <col min="2825" max="2825" width="4.3984375" customWidth="1"/>
    <col min="2826" max="2834" width="4" customWidth="1"/>
    <col min="3073" max="3080" width="4" customWidth="1"/>
    <col min="3081" max="3081" width="4.3984375" customWidth="1"/>
    <col min="3082" max="3090" width="4" customWidth="1"/>
    <col min="3329" max="3336" width="4" customWidth="1"/>
    <col min="3337" max="3337" width="4.3984375" customWidth="1"/>
    <col min="3338" max="3346" width="4" customWidth="1"/>
    <col min="3585" max="3592" width="4" customWidth="1"/>
    <col min="3593" max="3593" width="4.3984375" customWidth="1"/>
    <col min="3594" max="3602" width="4" customWidth="1"/>
    <col min="3841" max="3848" width="4" customWidth="1"/>
    <col min="3849" max="3849" width="4.3984375" customWidth="1"/>
    <col min="3850" max="3858" width="4" customWidth="1"/>
    <col min="4097" max="4104" width="4" customWidth="1"/>
    <col min="4105" max="4105" width="4.3984375" customWidth="1"/>
    <col min="4106" max="4114" width="4" customWidth="1"/>
    <col min="4353" max="4360" width="4" customWidth="1"/>
    <col min="4361" max="4361" width="4.3984375" customWidth="1"/>
    <col min="4362" max="4370" width="4" customWidth="1"/>
    <col min="4609" max="4616" width="4" customWidth="1"/>
    <col min="4617" max="4617" width="4.3984375" customWidth="1"/>
    <col min="4618" max="4626" width="4" customWidth="1"/>
    <col min="4865" max="4872" width="4" customWidth="1"/>
    <col min="4873" max="4873" width="4.3984375" customWidth="1"/>
    <col min="4874" max="4882" width="4" customWidth="1"/>
    <col min="5121" max="5128" width="4" customWidth="1"/>
    <col min="5129" max="5129" width="4.3984375" customWidth="1"/>
    <col min="5130" max="5138" width="4" customWidth="1"/>
    <col min="5377" max="5384" width="4" customWidth="1"/>
    <col min="5385" max="5385" width="4.3984375" customWidth="1"/>
    <col min="5386" max="5394" width="4" customWidth="1"/>
    <col min="5633" max="5640" width="4" customWidth="1"/>
    <col min="5641" max="5641" width="4.3984375" customWidth="1"/>
    <col min="5642" max="5650" width="4" customWidth="1"/>
    <col min="5889" max="5896" width="4" customWidth="1"/>
    <col min="5897" max="5897" width="4.3984375" customWidth="1"/>
    <col min="5898" max="5906" width="4" customWidth="1"/>
    <col min="6145" max="6152" width="4" customWidth="1"/>
    <col min="6153" max="6153" width="4.3984375" customWidth="1"/>
    <col min="6154" max="6162" width="4" customWidth="1"/>
    <col min="6401" max="6408" width="4" customWidth="1"/>
    <col min="6409" max="6409" width="4.3984375" customWidth="1"/>
    <col min="6410" max="6418" width="4" customWidth="1"/>
    <col min="6657" max="6664" width="4" customWidth="1"/>
    <col min="6665" max="6665" width="4.3984375" customWidth="1"/>
    <col min="6666" max="6674" width="4" customWidth="1"/>
    <col min="6913" max="6920" width="4" customWidth="1"/>
    <col min="6921" max="6921" width="4.3984375" customWidth="1"/>
    <col min="6922" max="6930" width="4" customWidth="1"/>
    <col min="7169" max="7176" width="4" customWidth="1"/>
    <col min="7177" max="7177" width="4.3984375" customWidth="1"/>
    <col min="7178" max="7186" width="4" customWidth="1"/>
    <col min="7425" max="7432" width="4" customWidth="1"/>
    <col min="7433" max="7433" width="4.3984375" customWidth="1"/>
    <col min="7434" max="7442" width="4" customWidth="1"/>
    <col min="7681" max="7688" width="4" customWidth="1"/>
    <col min="7689" max="7689" width="4.3984375" customWidth="1"/>
    <col min="7690" max="7698" width="4" customWidth="1"/>
    <col min="7937" max="7944" width="4" customWidth="1"/>
    <col min="7945" max="7945" width="4.3984375" customWidth="1"/>
    <col min="7946" max="7954" width="4" customWidth="1"/>
    <col min="8193" max="8200" width="4" customWidth="1"/>
    <col min="8201" max="8201" width="4.3984375" customWidth="1"/>
    <col min="8202" max="8210" width="4" customWidth="1"/>
    <col min="8449" max="8456" width="4" customWidth="1"/>
    <col min="8457" max="8457" width="4.3984375" customWidth="1"/>
    <col min="8458" max="8466" width="4" customWidth="1"/>
    <col min="8705" max="8712" width="4" customWidth="1"/>
    <col min="8713" max="8713" width="4.3984375" customWidth="1"/>
    <col min="8714" max="8722" width="4" customWidth="1"/>
    <col min="8961" max="8968" width="4" customWidth="1"/>
    <col min="8969" max="8969" width="4.3984375" customWidth="1"/>
    <col min="8970" max="8978" width="4" customWidth="1"/>
    <col min="9217" max="9224" width="4" customWidth="1"/>
    <col min="9225" max="9225" width="4.3984375" customWidth="1"/>
    <col min="9226" max="9234" width="4" customWidth="1"/>
    <col min="9473" max="9480" width="4" customWidth="1"/>
    <col min="9481" max="9481" width="4.3984375" customWidth="1"/>
    <col min="9482" max="9490" width="4" customWidth="1"/>
    <col min="9729" max="9736" width="4" customWidth="1"/>
    <col min="9737" max="9737" width="4.3984375" customWidth="1"/>
    <col min="9738" max="9746" width="4" customWidth="1"/>
    <col min="9985" max="9992" width="4" customWidth="1"/>
    <col min="9993" max="9993" width="4.3984375" customWidth="1"/>
    <col min="9994" max="10002" width="4" customWidth="1"/>
    <col min="10241" max="10248" width="4" customWidth="1"/>
    <col min="10249" max="10249" width="4.3984375" customWidth="1"/>
    <col min="10250" max="10258" width="4" customWidth="1"/>
    <col min="10497" max="10504" width="4" customWidth="1"/>
    <col min="10505" max="10505" width="4.3984375" customWidth="1"/>
    <col min="10506" max="10514" width="4" customWidth="1"/>
    <col min="10753" max="10760" width="4" customWidth="1"/>
    <col min="10761" max="10761" width="4.3984375" customWidth="1"/>
    <col min="10762" max="10770" width="4" customWidth="1"/>
    <col min="11009" max="11016" width="4" customWidth="1"/>
    <col min="11017" max="11017" width="4.3984375" customWidth="1"/>
    <col min="11018" max="11026" width="4" customWidth="1"/>
    <col min="11265" max="11272" width="4" customWidth="1"/>
    <col min="11273" max="11273" width="4.3984375" customWidth="1"/>
    <col min="11274" max="11282" width="4" customWidth="1"/>
    <col min="11521" max="11528" width="4" customWidth="1"/>
    <col min="11529" max="11529" width="4.3984375" customWidth="1"/>
    <col min="11530" max="11538" width="4" customWidth="1"/>
    <col min="11777" max="11784" width="4" customWidth="1"/>
    <col min="11785" max="11785" width="4.3984375" customWidth="1"/>
    <col min="11786" max="11794" width="4" customWidth="1"/>
    <col min="12033" max="12040" width="4" customWidth="1"/>
    <col min="12041" max="12041" width="4.3984375" customWidth="1"/>
    <col min="12042" max="12050" width="4" customWidth="1"/>
    <col min="12289" max="12296" width="4" customWidth="1"/>
    <col min="12297" max="12297" width="4.3984375" customWidth="1"/>
    <col min="12298" max="12306" width="4" customWidth="1"/>
    <col min="12545" max="12552" width="4" customWidth="1"/>
    <col min="12553" max="12553" width="4.3984375" customWidth="1"/>
    <col min="12554" max="12562" width="4" customWidth="1"/>
    <col min="12801" max="12808" width="4" customWidth="1"/>
    <col min="12809" max="12809" width="4.3984375" customWidth="1"/>
    <col min="12810" max="12818" width="4" customWidth="1"/>
    <col min="13057" max="13064" width="4" customWidth="1"/>
    <col min="13065" max="13065" width="4.3984375" customWidth="1"/>
    <col min="13066" max="13074" width="4" customWidth="1"/>
    <col min="13313" max="13320" width="4" customWidth="1"/>
    <col min="13321" max="13321" width="4.3984375" customWidth="1"/>
    <col min="13322" max="13330" width="4" customWidth="1"/>
    <col min="13569" max="13576" width="4" customWidth="1"/>
    <col min="13577" max="13577" width="4.3984375" customWidth="1"/>
    <col min="13578" max="13586" width="4" customWidth="1"/>
    <col min="13825" max="13832" width="4" customWidth="1"/>
    <col min="13833" max="13833" width="4.3984375" customWidth="1"/>
    <col min="13834" max="13842" width="4" customWidth="1"/>
    <col min="14081" max="14088" width="4" customWidth="1"/>
    <col min="14089" max="14089" width="4.3984375" customWidth="1"/>
    <col min="14090" max="14098" width="4" customWidth="1"/>
    <col min="14337" max="14344" width="4" customWidth="1"/>
    <col min="14345" max="14345" width="4.3984375" customWidth="1"/>
    <col min="14346" max="14354" width="4" customWidth="1"/>
    <col min="14593" max="14600" width="4" customWidth="1"/>
    <col min="14601" max="14601" width="4.3984375" customWidth="1"/>
    <col min="14602" max="14610" width="4" customWidth="1"/>
    <col min="14849" max="14856" width="4" customWidth="1"/>
    <col min="14857" max="14857" width="4.3984375" customWidth="1"/>
    <col min="14858" max="14866" width="4" customWidth="1"/>
    <col min="15105" max="15112" width="4" customWidth="1"/>
    <col min="15113" max="15113" width="4.3984375" customWidth="1"/>
    <col min="15114" max="15122" width="4" customWidth="1"/>
    <col min="15361" max="15368" width="4" customWidth="1"/>
    <col min="15369" max="15369" width="4.3984375" customWidth="1"/>
    <col min="15370" max="15378" width="4" customWidth="1"/>
    <col min="15617" max="15624" width="4" customWidth="1"/>
    <col min="15625" max="15625" width="4.3984375" customWidth="1"/>
    <col min="15626" max="15634" width="4" customWidth="1"/>
    <col min="15873" max="15880" width="4" customWidth="1"/>
    <col min="15881" max="15881" width="4.3984375" customWidth="1"/>
    <col min="15882" max="15890" width="4" customWidth="1"/>
    <col min="16129" max="16136" width="4" customWidth="1"/>
    <col min="16137" max="16137" width="4.3984375" customWidth="1"/>
    <col min="16138" max="16146" width="4" customWidth="1"/>
  </cols>
  <sheetData>
    <row r="1" spans="1:18" ht="21.75" customHeight="1" x14ac:dyDescent="0.2">
      <c r="A1" s="246" t="s">
        <v>169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ht="6.75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x14ac:dyDescent="0.2">
      <c r="A3" s="247" t="s">
        <v>117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ht="8.25" customHeight="1" x14ac:dyDescent="0.2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18" s="1" customFormat="1" x14ac:dyDescent="0.2">
      <c r="A5" s="169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67" t="s">
        <v>167</v>
      </c>
      <c r="N5" s="251">
        <f>+DATOS!E11</f>
        <v>44926</v>
      </c>
      <c r="O5" s="251"/>
      <c r="P5" s="251"/>
      <c r="Q5" s="251"/>
      <c r="R5" s="251"/>
    </row>
    <row r="6" spans="1:18" s="3" customFormat="1" ht="15.75" customHeight="1" x14ac:dyDescent="0.2">
      <c r="A6" s="116" t="s">
        <v>1</v>
      </c>
      <c r="B6" s="117"/>
      <c r="C6" s="164">
        <f>+DATOS!E4</f>
        <v>1</v>
      </c>
      <c r="D6" s="117"/>
      <c r="E6" s="118" t="s">
        <v>2</v>
      </c>
      <c r="F6" s="117"/>
      <c r="G6" s="12" t="str">
        <f>+DATOS!E5</f>
        <v>XXXXXX</v>
      </c>
      <c r="H6" s="12"/>
      <c r="I6" s="117"/>
      <c r="J6" s="117"/>
      <c r="K6" s="117"/>
      <c r="L6" s="117"/>
      <c r="M6" s="117"/>
      <c r="N6" s="117" t="s">
        <v>3</v>
      </c>
      <c r="O6" s="165" t="str">
        <f>+DATOS!E6</f>
        <v>XXXXXX</v>
      </c>
      <c r="P6" s="117"/>
      <c r="Q6" s="117"/>
      <c r="R6" s="119"/>
    </row>
    <row r="7" spans="1:18" s="1" customFormat="1" ht="6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1:18" s="3" customFormat="1" ht="13.5" customHeight="1" x14ac:dyDescent="0.2">
      <c r="A8" s="124"/>
      <c r="B8" s="117"/>
      <c r="C8" s="117"/>
      <c r="D8" s="117"/>
      <c r="E8" s="117"/>
      <c r="F8" s="117"/>
      <c r="G8" s="117"/>
      <c r="H8" s="124" t="s">
        <v>4</v>
      </c>
      <c r="I8" s="117"/>
      <c r="J8" s="125"/>
      <c r="K8" s="249">
        <f>+DATOS!E10</f>
        <v>44197</v>
      </c>
      <c r="L8" s="249"/>
      <c r="M8" s="119"/>
      <c r="N8" s="117" t="s">
        <v>5</v>
      </c>
      <c r="O8" s="117"/>
      <c r="P8" s="117"/>
      <c r="Q8" s="249">
        <f>+DATOS!E11</f>
        <v>44926</v>
      </c>
      <c r="R8" s="250"/>
    </row>
    <row r="9" spans="1:18" s="3" customFormat="1" ht="13.5" customHeight="1" x14ac:dyDescent="0.2">
      <c r="A9" s="121" t="s">
        <v>6</v>
      </c>
      <c r="B9" s="122"/>
      <c r="C9" s="122"/>
      <c r="D9" s="122"/>
      <c r="E9" s="252">
        <f>+DATOS!E12</f>
        <v>313.45999999999998</v>
      </c>
      <c r="F9" s="252"/>
      <c r="G9" s="252"/>
      <c r="H9" s="122"/>
      <c r="I9" s="122"/>
      <c r="J9" s="122" t="s">
        <v>118</v>
      </c>
      <c r="K9" s="122"/>
      <c r="L9" s="122"/>
      <c r="M9" s="13"/>
      <c r="N9" s="122"/>
      <c r="O9" s="120"/>
      <c r="P9" s="120"/>
      <c r="Q9" s="120"/>
      <c r="R9" s="123"/>
    </row>
    <row r="10" spans="1:18" s="3" customFormat="1" ht="13.5" customHeight="1" x14ac:dyDescent="0.2">
      <c r="A10" s="121" t="s">
        <v>7</v>
      </c>
      <c r="B10" s="122"/>
      <c r="C10" s="122"/>
      <c r="D10" s="122"/>
      <c r="E10" s="252">
        <f>+TABLAS!B14</f>
        <v>180.62</v>
      </c>
      <c r="F10" s="252"/>
      <c r="G10" s="252"/>
      <c r="H10" s="122"/>
      <c r="I10" s="120"/>
      <c r="J10" s="122" t="s">
        <v>120</v>
      </c>
      <c r="K10" s="122"/>
      <c r="L10" s="122"/>
      <c r="M10" s="13" t="str">
        <f>+DATOS!E8</f>
        <v>NOMINAS</v>
      </c>
      <c r="N10" s="13"/>
      <c r="O10" s="163"/>
      <c r="P10" s="163"/>
      <c r="Q10" s="163"/>
      <c r="R10" s="123"/>
    </row>
    <row r="11" spans="1:18" s="3" customFormat="1" ht="13.5" customHeight="1" x14ac:dyDescent="0.2">
      <c r="A11" s="126"/>
      <c r="B11" s="127"/>
      <c r="C11" s="127"/>
      <c r="D11" s="127"/>
      <c r="E11" s="256"/>
      <c r="F11" s="256"/>
      <c r="G11" s="256"/>
      <c r="H11" s="127"/>
      <c r="I11" s="127"/>
      <c r="J11" s="127" t="s">
        <v>119</v>
      </c>
      <c r="K11" s="127"/>
      <c r="L11" s="127"/>
      <c r="M11" s="166" t="str">
        <f>+DATOS!E7</f>
        <v>ANALISTA DE NOMINAS</v>
      </c>
      <c r="N11" s="127"/>
      <c r="O11" s="170"/>
      <c r="P11" s="170"/>
      <c r="Q11" s="170"/>
      <c r="R11" s="128"/>
    </row>
    <row r="12" spans="1:18" s="3" customFormat="1" ht="13.5" customHeight="1" x14ac:dyDescent="0.2">
      <c r="A12" s="3" t="s">
        <v>125</v>
      </c>
    </row>
    <row r="13" spans="1:18" s="3" customFormat="1" ht="13.5" customHeight="1" x14ac:dyDescent="0.2">
      <c r="A13" s="4" t="s">
        <v>126</v>
      </c>
    </row>
    <row r="14" spans="1:18" s="3" customFormat="1" ht="13.9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55" t="s">
        <v>8</v>
      </c>
      <c r="K14" s="255"/>
      <c r="L14" s="2"/>
      <c r="M14" s="2"/>
      <c r="N14" s="255" t="s">
        <v>9</v>
      </c>
      <c r="O14" s="255"/>
      <c r="P14" s="2"/>
      <c r="Q14" s="2"/>
      <c r="R14" s="5"/>
    </row>
    <row r="15" spans="1:18" s="6" customFormat="1" ht="5.25" customHeight="1" x14ac:dyDescent="0.2">
      <c r="P15" s="7"/>
      <c r="Q15" s="7"/>
      <c r="R15" s="7"/>
    </row>
    <row r="16" spans="1:18" s="6" customFormat="1" ht="12.75" x14ac:dyDescent="0.2">
      <c r="A16" s="8" t="s">
        <v>10</v>
      </c>
      <c r="H16" s="253"/>
      <c r="I16" s="253"/>
      <c r="J16" s="254"/>
      <c r="K16" s="254"/>
      <c r="L16" s="254"/>
      <c r="M16" s="253"/>
      <c r="N16" s="253"/>
      <c r="O16" s="253"/>
      <c r="P16" s="253"/>
      <c r="Q16" s="253"/>
      <c r="R16" s="253"/>
    </row>
    <row r="17" spans="1:18" s="9" customFormat="1" ht="12" x14ac:dyDescent="0.2">
      <c r="B17" s="18"/>
      <c r="C17" s="18" t="str">
        <f>+TABLAS!A28</f>
        <v>Sueldo Pendiente</v>
      </c>
      <c r="H17" s="188"/>
      <c r="I17" s="188"/>
      <c r="J17" s="245">
        <f>+TABLAS!B28</f>
        <v>0</v>
      </c>
      <c r="K17" s="245"/>
      <c r="L17" s="181"/>
      <c r="M17" s="243">
        <f>+TABLAS!C28</f>
        <v>0</v>
      </c>
      <c r="N17" s="243"/>
      <c r="O17" s="243"/>
      <c r="P17" s="244"/>
      <c r="Q17" s="244"/>
      <c r="R17" s="244"/>
    </row>
    <row r="18" spans="1:18" s="3" customFormat="1" ht="14.25" customHeight="1" x14ac:dyDescent="0.2">
      <c r="B18" s="18"/>
      <c r="C18" s="18" t="str">
        <f>+TABLAS!A29</f>
        <v>Proporción Aguinaldo (Días)</v>
      </c>
      <c r="H18" s="188"/>
      <c r="I18" s="188"/>
      <c r="J18" s="245">
        <f>+TABLAS!B29</f>
        <v>15</v>
      </c>
      <c r="K18" s="245"/>
      <c r="L18" s="181"/>
      <c r="M18" s="243">
        <f>+TABLAS!C29</f>
        <v>4701.8999999999996</v>
      </c>
      <c r="N18" s="243"/>
      <c r="O18" s="243"/>
      <c r="P18" s="244"/>
      <c r="Q18" s="244"/>
      <c r="R18" s="244"/>
    </row>
    <row r="19" spans="1:18" s="3" customFormat="1" ht="14.25" customHeight="1" x14ac:dyDescent="0.2">
      <c r="B19" s="18"/>
      <c r="C19" s="18" t="str">
        <f>+TABLAS!A30</f>
        <v>Proporción Vacaciones</v>
      </c>
      <c r="H19" s="188"/>
      <c r="I19" s="188"/>
      <c r="J19" s="245">
        <f>+TABLAS!B30</f>
        <v>8</v>
      </c>
      <c r="K19" s="245"/>
      <c r="L19" s="181"/>
      <c r="M19" s="243">
        <f>+TABLAS!C30</f>
        <v>2507.6799999999998</v>
      </c>
      <c r="N19" s="243"/>
      <c r="O19" s="243"/>
      <c r="P19" s="244"/>
      <c r="Q19" s="244"/>
      <c r="R19" s="244"/>
    </row>
    <row r="20" spans="1:18" s="3" customFormat="1" ht="14.25" customHeight="1" x14ac:dyDescent="0.2">
      <c r="B20" s="18"/>
      <c r="C20" s="18" t="str">
        <f>+TABLAS!A31</f>
        <v>Prima Vacacional</v>
      </c>
      <c r="H20" s="188"/>
      <c r="I20" s="188"/>
      <c r="J20" s="245">
        <f>+TABLAS!B31</f>
        <v>2</v>
      </c>
      <c r="K20" s="245"/>
      <c r="L20" s="181"/>
      <c r="M20" s="243">
        <f>+TABLAS!C31</f>
        <v>626.91999999999996</v>
      </c>
      <c r="N20" s="243"/>
      <c r="O20" s="243"/>
      <c r="P20" s="244"/>
      <c r="Q20" s="244"/>
      <c r="R20" s="244"/>
    </row>
    <row r="21" spans="1:18" s="3" customFormat="1" ht="14.25" hidden="1" customHeight="1" x14ac:dyDescent="0.2">
      <c r="B21" s="18"/>
      <c r="C21" s="18" t="str">
        <f>+TABLAS!A32</f>
        <v>Prima Dominical</v>
      </c>
      <c r="H21" s="188"/>
      <c r="I21" s="188"/>
      <c r="J21" s="245">
        <f>+TABLAS!B32</f>
        <v>0</v>
      </c>
      <c r="K21" s="245"/>
      <c r="L21" s="181"/>
      <c r="M21" s="243">
        <f>+TABLAS!C32</f>
        <v>0</v>
      </c>
      <c r="N21" s="243"/>
      <c r="O21" s="243"/>
      <c r="P21" s="244"/>
      <c r="Q21" s="244"/>
      <c r="R21" s="244"/>
    </row>
    <row r="22" spans="1:18" s="3" customFormat="1" ht="14.25" hidden="1" customHeight="1" x14ac:dyDescent="0.2">
      <c r="B22" s="18"/>
      <c r="C22" s="18" t="str">
        <f>+TABLAS!A33</f>
        <v>Fondo de Ahorro Trabajador</v>
      </c>
      <c r="H22" s="188"/>
      <c r="I22" s="188"/>
      <c r="J22" s="245"/>
      <c r="K22" s="245"/>
      <c r="L22" s="181"/>
      <c r="M22" s="243">
        <f>+TABLAS!C33</f>
        <v>0</v>
      </c>
      <c r="N22" s="243"/>
      <c r="O22" s="243"/>
      <c r="P22" s="244"/>
      <c r="Q22" s="244"/>
      <c r="R22" s="244"/>
    </row>
    <row r="23" spans="1:18" s="3" customFormat="1" ht="14.25" hidden="1" customHeight="1" x14ac:dyDescent="0.2">
      <c r="B23" s="18"/>
      <c r="C23" s="18" t="str">
        <f>+TABLAS!A34</f>
        <v>Fondo de Ahorro Empresa</v>
      </c>
      <c r="H23" s="213" t="str">
        <f>IF(TABLAS!B34=0," ",TABLAS!B34)</f>
        <v xml:space="preserve"> </v>
      </c>
      <c r="I23" s="188"/>
      <c r="J23" s="245"/>
      <c r="K23" s="245"/>
      <c r="L23" s="181"/>
      <c r="M23" s="243">
        <f>+TABLAS!C34</f>
        <v>0</v>
      </c>
      <c r="N23" s="243"/>
      <c r="O23" s="243"/>
      <c r="P23" s="244"/>
      <c r="Q23" s="244"/>
      <c r="R23" s="244"/>
    </row>
    <row r="24" spans="1:18" s="3" customFormat="1" ht="14.25" hidden="1" customHeight="1" x14ac:dyDescent="0.2">
      <c r="B24" s="9"/>
      <c r="C24" s="18" t="str">
        <f>+TABLAS!A35</f>
        <v>Prima Vacacional Pendiente</v>
      </c>
      <c r="H24" s="213" t="str">
        <f>IF(TABLAS!B35=0," ",TABLAS!B35)</f>
        <v xml:space="preserve"> </v>
      </c>
      <c r="I24" s="189"/>
      <c r="J24" s="245"/>
      <c r="K24" s="245"/>
      <c r="L24" s="171"/>
      <c r="M24" s="243">
        <f>+TABLAS!C35</f>
        <v>0</v>
      </c>
      <c r="N24" s="243"/>
      <c r="O24" s="243"/>
      <c r="P24" s="244"/>
      <c r="Q24" s="244"/>
      <c r="R24" s="244"/>
    </row>
    <row r="25" spans="1:18" s="3" customFormat="1" ht="12.6" hidden="1" customHeight="1" x14ac:dyDescent="0.2">
      <c r="B25" s="9"/>
      <c r="C25" s="18" t="str">
        <f>+TABLAS!A36</f>
        <v>Bono</v>
      </c>
      <c r="H25" s="190"/>
      <c r="I25" s="190"/>
      <c r="J25" s="245"/>
      <c r="K25" s="245"/>
      <c r="L25" s="172"/>
      <c r="M25" s="243">
        <f>+TABLAS!C36</f>
        <v>0</v>
      </c>
      <c r="N25" s="243"/>
      <c r="O25" s="243"/>
      <c r="P25" s="244"/>
      <c r="Q25" s="244"/>
      <c r="R25" s="244"/>
    </row>
    <row r="26" spans="1:18" s="3" customFormat="1" ht="12" x14ac:dyDescent="0.2">
      <c r="E26" s="182" t="s">
        <v>134</v>
      </c>
      <c r="F26" s="183"/>
      <c r="G26" s="183"/>
      <c r="H26" s="183"/>
      <c r="I26" s="183"/>
      <c r="J26" s="258"/>
      <c r="K26" s="258"/>
      <c r="L26" s="258"/>
      <c r="M26" s="258">
        <f>+TABLAS!C41</f>
        <v>7836.5</v>
      </c>
      <c r="N26" s="258"/>
      <c r="O26" s="258"/>
      <c r="P26" s="258"/>
      <c r="Q26" s="258"/>
      <c r="R26" s="259"/>
    </row>
    <row r="27" spans="1:18" s="10" customFormat="1" ht="12.75" x14ac:dyDescent="0.2"/>
    <row r="28" spans="1:18" s="10" customFormat="1" ht="11.25" customHeight="1" x14ac:dyDescent="0.2">
      <c r="A28" s="11" t="s">
        <v>14</v>
      </c>
      <c r="J28" s="257"/>
      <c r="K28" s="257"/>
      <c r="L28" s="257"/>
    </row>
    <row r="29" spans="1:18" s="10" customFormat="1" ht="12.75" x14ac:dyDescent="0.2">
      <c r="B29" s="18"/>
      <c r="C29" s="18" t="str">
        <f>+TABLAS!A53</f>
        <v>IMSS</v>
      </c>
      <c r="J29" s="186"/>
      <c r="K29" s="186"/>
      <c r="L29" s="186"/>
      <c r="M29" s="243">
        <f>+TABLAS!C53</f>
        <v>0</v>
      </c>
      <c r="N29" s="243"/>
      <c r="O29" s="243"/>
    </row>
    <row r="30" spans="1:18" s="10" customFormat="1" ht="12" hidden="1" customHeight="1" x14ac:dyDescent="0.2">
      <c r="B30" s="18"/>
      <c r="C30" s="18" t="str">
        <f>+TABLAS!A54</f>
        <v>Descuento de Prestamo</v>
      </c>
      <c r="J30" s="186"/>
      <c r="K30" s="186"/>
      <c r="L30" s="186"/>
      <c r="M30" s="243">
        <f>+TABLAS!C54</f>
        <v>0</v>
      </c>
      <c r="N30" s="243"/>
      <c r="O30" s="243"/>
    </row>
    <row r="31" spans="1:18" s="10" customFormat="1" ht="12.75" hidden="1" x14ac:dyDescent="0.2">
      <c r="B31" s="18"/>
      <c r="C31" s="18" t="str">
        <f>+TABLAS!A55</f>
        <v>Descuento Ajuste Aguinaldo</v>
      </c>
      <c r="J31" s="186"/>
      <c r="K31" s="186"/>
      <c r="L31" s="186"/>
      <c r="M31" s="243">
        <f>+TABLAS!C55</f>
        <v>0</v>
      </c>
      <c r="N31" s="243"/>
      <c r="O31" s="243"/>
    </row>
    <row r="32" spans="1:18" s="10" customFormat="1" ht="12.75" hidden="1" x14ac:dyDescent="0.2">
      <c r="B32" s="18"/>
      <c r="C32" s="18" t="str">
        <f>+TABLAS!A56</f>
        <v>Descuento 3</v>
      </c>
      <c r="J32" s="186"/>
      <c r="K32" s="186"/>
      <c r="L32" s="186"/>
      <c r="M32" s="243">
        <f>+TABLAS!C56</f>
        <v>0</v>
      </c>
      <c r="N32" s="243"/>
      <c r="O32" s="243"/>
    </row>
    <row r="33" spans="1:18" s="10" customFormat="1" ht="12.75" x14ac:dyDescent="0.2">
      <c r="B33" s="18"/>
      <c r="C33" s="18" t="str">
        <f>+TABLAS!A59</f>
        <v>Amortización INFONAVIT</v>
      </c>
      <c r="J33" s="186"/>
      <c r="K33" s="186"/>
      <c r="L33" s="186"/>
      <c r="M33" s="243">
        <f>+TABLAS!C59</f>
        <v>0</v>
      </c>
      <c r="N33" s="243"/>
      <c r="O33" s="243"/>
    </row>
    <row r="34" spans="1:18" s="9" customFormat="1" ht="13.15" customHeight="1" x14ac:dyDescent="0.2">
      <c r="B34" s="18"/>
      <c r="C34" s="18" t="str">
        <f>+TABLAS!A60</f>
        <v>ISPT Finiquito</v>
      </c>
      <c r="J34" s="187"/>
      <c r="K34" s="187"/>
      <c r="L34" s="187"/>
      <c r="M34" s="243">
        <f>+TABLAS!C60</f>
        <v>16.464851199999998</v>
      </c>
      <c r="N34" s="243"/>
      <c r="O34" s="243"/>
    </row>
    <row r="35" spans="1:18" s="9" customFormat="1" ht="12" x14ac:dyDescent="0.2">
      <c r="E35" s="182" t="s">
        <v>83</v>
      </c>
      <c r="F35" s="183"/>
      <c r="G35" s="183"/>
      <c r="H35" s="183"/>
      <c r="I35" s="183"/>
      <c r="J35" s="258"/>
      <c r="K35" s="258"/>
      <c r="L35" s="258"/>
      <c r="M35" s="258">
        <f>SUM(M29:O34)</f>
        <v>16.464851199999998</v>
      </c>
      <c r="N35" s="258"/>
      <c r="O35" s="258"/>
      <c r="P35" s="262"/>
      <c r="Q35" s="262"/>
      <c r="R35" s="263"/>
    </row>
    <row r="36" spans="1:18" s="9" customFormat="1" ht="11.25" x14ac:dyDescent="0.2"/>
    <row r="37" spans="1:18" s="9" customFormat="1" ht="12.75" x14ac:dyDescent="0.2">
      <c r="E37" s="184" t="s">
        <v>15</v>
      </c>
      <c r="F37" s="185"/>
      <c r="G37" s="185"/>
      <c r="H37" s="185"/>
      <c r="I37" s="185"/>
      <c r="J37" s="264"/>
      <c r="K37" s="264"/>
      <c r="L37" s="264"/>
      <c r="M37" s="264">
        <f>+M26-M35</f>
        <v>7820.0351487999997</v>
      </c>
      <c r="N37" s="264"/>
      <c r="O37" s="264"/>
      <c r="P37" s="264"/>
      <c r="Q37" s="264"/>
      <c r="R37" s="265"/>
    </row>
    <row r="38" spans="1:18" s="9" customFormat="1" ht="11.25" x14ac:dyDescent="0.2">
      <c r="E38" s="13"/>
      <c r="F38" s="13"/>
      <c r="G38" s="13"/>
      <c r="H38" s="13"/>
      <c r="I38" s="13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1" customFormat="1" ht="45" customHeight="1" x14ac:dyDescent="0.2">
      <c r="A39" s="260" t="s">
        <v>131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</row>
    <row r="40" spans="1:18" s="1" customFormat="1" x14ac:dyDescent="0.2"/>
    <row r="41" spans="1:18" x14ac:dyDescent="0.2">
      <c r="A41" s="266" t="s">
        <v>129</v>
      </c>
      <c r="B41" s="266"/>
      <c r="C41" s="266"/>
      <c r="D41" s="266"/>
      <c r="E41" s="266"/>
      <c r="F41" s="266"/>
      <c r="G41" s="266"/>
      <c r="H41" s="266"/>
      <c r="I41" s="15"/>
    </row>
    <row r="42" spans="1:18" x14ac:dyDescent="0.2">
      <c r="A42" s="266" t="s">
        <v>128</v>
      </c>
      <c r="B42" s="266"/>
      <c r="C42" s="266"/>
      <c r="D42" s="266"/>
      <c r="E42" s="266"/>
      <c r="F42" s="266"/>
      <c r="G42" s="266"/>
      <c r="H42" s="266"/>
      <c r="L42" s="20" t="s">
        <v>130</v>
      </c>
    </row>
    <row r="45" spans="1:18" x14ac:dyDescent="0.2">
      <c r="A45" s="16"/>
      <c r="B45" s="16"/>
      <c r="C45" s="16"/>
      <c r="D45" s="16"/>
      <c r="E45" s="16"/>
      <c r="F45" s="16"/>
      <c r="G45" s="16"/>
      <c r="H45" s="16"/>
      <c r="K45" s="16"/>
      <c r="L45" s="16"/>
      <c r="M45" s="16"/>
      <c r="N45" s="16"/>
      <c r="O45" s="16"/>
      <c r="P45" s="16"/>
      <c r="Q45" s="16"/>
      <c r="R45" s="16"/>
    </row>
    <row r="46" spans="1:18" x14ac:dyDescent="0.2">
      <c r="A46" s="261" t="str">
        <f>+G6</f>
        <v>XXXXXX</v>
      </c>
      <c r="B46" s="261"/>
      <c r="C46" s="261"/>
      <c r="D46" s="261"/>
      <c r="E46" s="261"/>
      <c r="F46" s="261"/>
      <c r="G46" s="261"/>
      <c r="H46" s="261"/>
      <c r="K46" s="168" t="s">
        <v>162</v>
      </c>
    </row>
    <row r="47" spans="1:18" x14ac:dyDescent="0.2">
      <c r="D47" s="20" t="s">
        <v>135</v>
      </c>
    </row>
    <row r="50" spans="1:18" x14ac:dyDescent="0.2">
      <c r="A50" s="16"/>
      <c r="B50" s="16"/>
      <c r="C50" s="16"/>
      <c r="D50" s="16"/>
      <c r="E50" s="16"/>
      <c r="F50" s="16"/>
      <c r="G50" s="16"/>
      <c r="H50" s="16"/>
      <c r="K50" s="16"/>
      <c r="L50" s="16"/>
      <c r="M50" s="16"/>
      <c r="N50" s="16"/>
      <c r="O50" s="16"/>
      <c r="P50" s="16"/>
      <c r="Q50" s="16"/>
      <c r="R50" s="16"/>
    </row>
    <row r="51" spans="1:18" x14ac:dyDescent="0.2">
      <c r="C51" s="20"/>
      <c r="D51" s="20" t="s">
        <v>133</v>
      </c>
      <c r="M51" s="15"/>
      <c r="N51" s="15" t="s">
        <v>132</v>
      </c>
    </row>
  </sheetData>
  <sheetProtection selectLockedCells="1" selectUnlockedCells="1"/>
  <mergeCells count="62">
    <mergeCell ref="A39:R39"/>
    <mergeCell ref="A46:H46"/>
    <mergeCell ref="P35:R35"/>
    <mergeCell ref="J37:L37"/>
    <mergeCell ref="M37:O37"/>
    <mergeCell ref="P37:R37"/>
    <mergeCell ref="A41:H41"/>
    <mergeCell ref="A42:H42"/>
    <mergeCell ref="J35:L35"/>
    <mergeCell ref="M35:O35"/>
    <mergeCell ref="P26:R26"/>
    <mergeCell ref="M24:O24"/>
    <mergeCell ref="P24:R24"/>
    <mergeCell ref="M25:O25"/>
    <mergeCell ref="P25:R25"/>
    <mergeCell ref="J28:L28"/>
    <mergeCell ref="J26:L26"/>
    <mergeCell ref="J24:K24"/>
    <mergeCell ref="J25:K25"/>
    <mergeCell ref="M29:O29"/>
    <mergeCell ref="M26:O26"/>
    <mergeCell ref="M30:O30"/>
    <mergeCell ref="M31:O31"/>
    <mergeCell ref="M32:O32"/>
    <mergeCell ref="M33:O33"/>
    <mergeCell ref="M34:O34"/>
    <mergeCell ref="J21:K21"/>
    <mergeCell ref="J22:K22"/>
    <mergeCell ref="J23:K23"/>
    <mergeCell ref="P16:R16"/>
    <mergeCell ref="E11:G11"/>
    <mergeCell ref="P22:R22"/>
    <mergeCell ref="P21:R21"/>
    <mergeCell ref="M20:O20"/>
    <mergeCell ref="M21:O21"/>
    <mergeCell ref="M22:O22"/>
    <mergeCell ref="M23:O23"/>
    <mergeCell ref="P23:R23"/>
    <mergeCell ref="M17:O17"/>
    <mergeCell ref="P17:R17"/>
    <mergeCell ref="M19:O19"/>
    <mergeCell ref="P19:R19"/>
    <mergeCell ref="E9:G9"/>
    <mergeCell ref="E10:G10"/>
    <mergeCell ref="H16:I16"/>
    <mergeCell ref="J16:L16"/>
    <mergeCell ref="M16:O16"/>
    <mergeCell ref="N14:O14"/>
    <mergeCell ref="J14:K14"/>
    <mergeCell ref="A1:R1"/>
    <mergeCell ref="A3:R3"/>
    <mergeCell ref="A4:R4"/>
    <mergeCell ref="K8:L8"/>
    <mergeCell ref="Q8:R8"/>
    <mergeCell ref="N5:R5"/>
    <mergeCell ref="M18:O18"/>
    <mergeCell ref="P18:R18"/>
    <mergeCell ref="P20:R20"/>
    <mergeCell ref="J17:K17"/>
    <mergeCell ref="J18:K18"/>
    <mergeCell ref="J19:K19"/>
    <mergeCell ref="J20:K20"/>
  </mergeCells>
  <pageMargins left="0.70866141732283472" right="0.70866141732283472" top="0.55118110236220474" bottom="0.15748031496062992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56"/>
  <sheetViews>
    <sheetView showGridLines="0" showRuler="0" view="pageLayout" topLeftCell="A14" workbookViewId="0">
      <selection activeCell="N18" sqref="N18:O18"/>
    </sheetView>
  </sheetViews>
  <sheetFormatPr baseColWidth="10" defaultColWidth="8.796875" defaultRowHeight="14.25" x14ac:dyDescent="0.2"/>
  <cols>
    <col min="1" max="8" width="4" customWidth="1"/>
    <col min="9" max="9" width="4.3984375" customWidth="1"/>
    <col min="10" max="18" width="4" customWidth="1"/>
    <col min="257" max="264" width="4" customWidth="1"/>
    <col min="265" max="265" width="4.3984375" customWidth="1"/>
    <col min="266" max="274" width="4" customWidth="1"/>
    <col min="513" max="520" width="4" customWidth="1"/>
    <col min="521" max="521" width="4.3984375" customWidth="1"/>
    <col min="522" max="530" width="4" customWidth="1"/>
    <col min="769" max="776" width="4" customWidth="1"/>
    <col min="777" max="777" width="4.3984375" customWidth="1"/>
    <col min="778" max="786" width="4" customWidth="1"/>
    <col min="1025" max="1032" width="4" customWidth="1"/>
    <col min="1033" max="1033" width="4.3984375" customWidth="1"/>
    <col min="1034" max="1042" width="4" customWidth="1"/>
    <col min="1281" max="1288" width="4" customWidth="1"/>
    <col min="1289" max="1289" width="4.3984375" customWidth="1"/>
    <col min="1290" max="1298" width="4" customWidth="1"/>
    <col min="1537" max="1544" width="4" customWidth="1"/>
    <col min="1545" max="1545" width="4.3984375" customWidth="1"/>
    <col min="1546" max="1554" width="4" customWidth="1"/>
    <col min="1793" max="1800" width="4" customWidth="1"/>
    <col min="1801" max="1801" width="4.3984375" customWidth="1"/>
    <col min="1802" max="1810" width="4" customWidth="1"/>
    <col min="2049" max="2056" width="4" customWidth="1"/>
    <col min="2057" max="2057" width="4.3984375" customWidth="1"/>
    <col min="2058" max="2066" width="4" customWidth="1"/>
    <col min="2305" max="2312" width="4" customWidth="1"/>
    <col min="2313" max="2313" width="4.3984375" customWidth="1"/>
    <col min="2314" max="2322" width="4" customWidth="1"/>
    <col min="2561" max="2568" width="4" customWidth="1"/>
    <col min="2569" max="2569" width="4.3984375" customWidth="1"/>
    <col min="2570" max="2578" width="4" customWidth="1"/>
    <col min="2817" max="2824" width="4" customWidth="1"/>
    <col min="2825" max="2825" width="4.3984375" customWidth="1"/>
    <col min="2826" max="2834" width="4" customWidth="1"/>
    <col min="3073" max="3080" width="4" customWidth="1"/>
    <col min="3081" max="3081" width="4.3984375" customWidth="1"/>
    <col min="3082" max="3090" width="4" customWidth="1"/>
    <col min="3329" max="3336" width="4" customWidth="1"/>
    <col min="3337" max="3337" width="4.3984375" customWidth="1"/>
    <col min="3338" max="3346" width="4" customWidth="1"/>
    <col min="3585" max="3592" width="4" customWidth="1"/>
    <col min="3593" max="3593" width="4.3984375" customWidth="1"/>
    <col min="3594" max="3602" width="4" customWidth="1"/>
    <col min="3841" max="3848" width="4" customWidth="1"/>
    <col min="3849" max="3849" width="4.3984375" customWidth="1"/>
    <col min="3850" max="3858" width="4" customWidth="1"/>
    <col min="4097" max="4104" width="4" customWidth="1"/>
    <col min="4105" max="4105" width="4.3984375" customWidth="1"/>
    <col min="4106" max="4114" width="4" customWidth="1"/>
    <col min="4353" max="4360" width="4" customWidth="1"/>
    <col min="4361" max="4361" width="4.3984375" customWidth="1"/>
    <col min="4362" max="4370" width="4" customWidth="1"/>
    <col min="4609" max="4616" width="4" customWidth="1"/>
    <col min="4617" max="4617" width="4.3984375" customWidth="1"/>
    <col min="4618" max="4626" width="4" customWidth="1"/>
    <col min="4865" max="4872" width="4" customWidth="1"/>
    <col min="4873" max="4873" width="4.3984375" customWidth="1"/>
    <col min="4874" max="4882" width="4" customWidth="1"/>
    <col min="5121" max="5128" width="4" customWidth="1"/>
    <col min="5129" max="5129" width="4.3984375" customWidth="1"/>
    <col min="5130" max="5138" width="4" customWidth="1"/>
    <col min="5377" max="5384" width="4" customWidth="1"/>
    <col min="5385" max="5385" width="4.3984375" customWidth="1"/>
    <col min="5386" max="5394" width="4" customWidth="1"/>
    <col min="5633" max="5640" width="4" customWidth="1"/>
    <col min="5641" max="5641" width="4.3984375" customWidth="1"/>
    <col min="5642" max="5650" width="4" customWidth="1"/>
    <col min="5889" max="5896" width="4" customWidth="1"/>
    <col min="5897" max="5897" width="4.3984375" customWidth="1"/>
    <col min="5898" max="5906" width="4" customWidth="1"/>
    <col min="6145" max="6152" width="4" customWidth="1"/>
    <col min="6153" max="6153" width="4.3984375" customWidth="1"/>
    <col min="6154" max="6162" width="4" customWidth="1"/>
    <col min="6401" max="6408" width="4" customWidth="1"/>
    <col min="6409" max="6409" width="4.3984375" customWidth="1"/>
    <col min="6410" max="6418" width="4" customWidth="1"/>
    <col min="6657" max="6664" width="4" customWidth="1"/>
    <col min="6665" max="6665" width="4.3984375" customWidth="1"/>
    <col min="6666" max="6674" width="4" customWidth="1"/>
    <col min="6913" max="6920" width="4" customWidth="1"/>
    <col min="6921" max="6921" width="4.3984375" customWidth="1"/>
    <col min="6922" max="6930" width="4" customWidth="1"/>
    <col min="7169" max="7176" width="4" customWidth="1"/>
    <col min="7177" max="7177" width="4.3984375" customWidth="1"/>
    <col min="7178" max="7186" width="4" customWidth="1"/>
    <col min="7425" max="7432" width="4" customWidth="1"/>
    <col min="7433" max="7433" width="4.3984375" customWidth="1"/>
    <col min="7434" max="7442" width="4" customWidth="1"/>
    <col min="7681" max="7688" width="4" customWidth="1"/>
    <col min="7689" max="7689" width="4.3984375" customWidth="1"/>
    <col min="7690" max="7698" width="4" customWidth="1"/>
    <col min="7937" max="7944" width="4" customWidth="1"/>
    <col min="7945" max="7945" width="4.3984375" customWidth="1"/>
    <col min="7946" max="7954" width="4" customWidth="1"/>
    <col min="8193" max="8200" width="4" customWidth="1"/>
    <col min="8201" max="8201" width="4.3984375" customWidth="1"/>
    <col min="8202" max="8210" width="4" customWidth="1"/>
    <col min="8449" max="8456" width="4" customWidth="1"/>
    <col min="8457" max="8457" width="4.3984375" customWidth="1"/>
    <col min="8458" max="8466" width="4" customWidth="1"/>
    <col min="8705" max="8712" width="4" customWidth="1"/>
    <col min="8713" max="8713" width="4.3984375" customWidth="1"/>
    <col min="8714" max="8722" width="4" customWidth="1"/>
    <col min="8961" max="8968" width="4" customWidth="1"/>
    <col min="8969" max="8969" width="4.3984375" customWidth="1"/>
    <col min="8970" max="8978" width="4" customWidth="1"/>
    <col min="9217" max="9224" width="4" customWidth="1"/>
    <col min="9225" max="9225" width="4.3984375" customWidth="1"/>
    <col min="9226" max="9234" width="4" customWidth="1"/>
    <col min="9473" max="9480" width="4" customWidth="1"/>
    <col min="9481" max="9481" width="4.3984375" customWidth="1"/>
    <col min="9482" max="9490" width="4" customWidth="1"/>
    <col min="9729" max="9736" width="4" customWidth="1"/>
    <col min="9737" max="9737" width="4.3984375" customWidth="1"/>
    <col min="9738" max="9746" width="4" customWidth="1"/>
    <col min="9985" max="9992" width="4" customWidth="1"/>
    <col min="9993" max="9993" width="4.3984375" customWidth="1"/>
    <col min="9994" max="10002" width="4" customWidth="1"/>
    <col min="10241" max="10248" width="4" customWidth="1"/>
    <col min="10249" max="10249" width="4.3984375" customWidth="1"/>
    <col min="10250" max="10258" width="4" customWidth="1"/>
    <col min="10497" max="10504" width="4" customWidth="1"/>
    <col min="10505" max="10505" width="4.3984375" customWidth="1"/>
    <col min="10506" max="10514" width="4" customWidth="1"/>
    <col min="10753" max="10760" width="4" customWidth="1"/>
    <col min="10761" max="10761" width="4.3984375" customWidth="1"/>
    <col min="10762" max="10770" width="4" customWidth="1"/>
    <col min="11009" max="11016" width="4" customWidth="1"/>
    <col min="11017" max="11017" width="4.3984375" customWidth="1"/>
    <col min="11018" max="11026" width="4" customWidth="1"/>
    <col min="11265" max="11272" width="4" customWidth="1"/>
    <col min="11273" max="11273" width="4.3984375" customWidth="1"/>
    <col min="11274" max="11282" width="4" customWidth="1"/>
    <col min="11521" max="11528" width="4" customWidth="1"/>
    <col min="11529" max="11529" width="4.3984375" customWidth="1"/>
    <col min="11530" max="11538" width="4" customWidth="1"/>
    <col min="11777" max="11784" width="4" customWidth="1"/>
    <col min="11785" max="11785" width="4.3984375" customWidth="1"/>
    <col min="11786" max="11794" width="4" customWidth="1"/>
    <col min="12033" max="12040" width="4" customWidth="1"/>
    <col min="12041" max="12041" width="4.3984375" customWidth="1"/>
    <col min="12042" max="12050" width="4" customWidth="1"/>
    <col min="12289" max="12296" width="4" customWidth="1"/>
    <col min="12297" max="12297" width="4.3984375" customWidth="1"/>
    <col min="12298" max="12306" width="4" customWidth="1"/>
    <col min="12545" max="12552" width="4" customWidth="1"/>
    <col min="12553" max="12553" width="4.3984375" customWidth="1"/>
    <col min="12554" max="12562" width="4" customWidth="1"/>
    <col min="12801" max="12808" width="4" customWidth="1"/>
    <col min="12809" max="12809" width="4.3984375" customWidth="1"/>
    <col min="12810" max="12818" width="4" customWidth="1"/>
    <col min="13057" max="13064" width="4" customWidth="1"/>
    <col min="13065" max="13065" width="4.3984375" customWidth="1"/>
    <col min="13066" max="13074" width="4" customWidth="1"/>
    <col min="13313" max="13320" width="4" customWidth="1"/>
    <col min="13321" max="13321" width="4.3984375" customWidth="1"/>
    <col min="13322" max="13330" width="4" customWidth="1"/>
    <col min="13569" max="13576" width="4" customWidth="1"/>
    <col min="13577" max="13577" width="4.3984375" customWidth="1"/>
    <col min="13578" max="13586" width="4" customWidth="1"/>
    <col min="13825" max="13832" width="4" customWidth="1"/>
    <col min="13833" max="13833" width="4.3984375" customWidth="1"/>
    <col min="13834" max="13842" width="4" customWidth="1"/>
    <col min="14081" max="14088" width="4" customWidth="1"/>
    <col min="14089" max="14089" width="4.3984375" customWidth="1"/>
    <col min="14090" max="14098" width="4" customWidth="1"/>
    <col min="14337" max="14344" width="4" customWidth="1"/>
    <col min="14345" max="14345" width="4.3984375" customWidth="1"/>
    <col min="14346" max="14354" width="4" customWidth="1"/>
    <col min="14593" max="14600" width="4" customWidth="1"/>
    <col min="14601" max="14601" width="4.3984375" customWidth="1"/>
    <col min="14602" max="14610" width="4" customWidth="1"/>
    <col min="14849" max="14856" width="4" customWidth="1"/>
    <col min="14857" max="14857" width="4.3984375" customWidth="1"/>
    <col min="14858" max="14866" width="4" customWidth="1"/>
    <col min="15105" max="15112" width="4" customWidth="1"/>
    <col min="15113" max="15113" width="4.3984375" customWidth="1"/>
    <col min="15114" max="15122" width="4" customWidth="1"/>
    <col min="15361" max="15368" width="4" customWidth="1"/>
    <col min="15369" max="15369" width="4.3984375" customWidth="1"/>
    <col min="15370" max="15378" width="4" customWidth="1"/>
    <col min="15617" max="15624" width="4" customWidth="1"/>
    <col min="15625" max="15625" width="4.3984375" customWidth="1"/>
    <col min="15626" max="15634" width="4" customWidth="1"/>
    <col min="15873" max="15880" width="4" customWidth="1"/>
    <col min="15881" max="15881" width="4.3984375" customWidth="1"/>
    <col min="15882" max="15890" width="4" customWidth="1"/>
    <col min="16129" max="16136" width="4" customWidth="1"/>
    <col min="16137" max="16137" width="4.3984375" customWidth="1"/>
    <col min="16138" max="16146" width="4" customWidth="1"/>
  </cols>
  <sheetData>
    <row r="1" spans="1:18" ht="21.75" customHeight="1" x14ac:dyDescent="0.2">
      <c r="A1" s="246" t="s">
        <v>169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ht="6.75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x14ac:dyDescent="0.2">
      <c r="A3" s="247" t="s">
        <v>117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ht="8.25" customHeight="1" x14ac:dyDescent="0.2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18" s="1" customFormat="1" x14ac:dyDescent="0.2">
      <c r="A5" s="169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67" t="s">
        <v>127</v>
      </c>
      <c r="N5" s="251">
        <f>+DATOS!E11</f>
        <v>44926</v>
      </c>
      <c r="O5" s="251"/>
      <c r="P5" s="251"/>
      <c r="Q5" s="251"/>
      <c r="R5" s="251"/>
    </row>
    <row r="6" spans="1:18" s="3" customFormat="1" ht="15.75" customHeight="1" x14ac:dyDescent="0.2">
      <c r="A6" s="116" t="s">
        <v>1</v>
      </c>
      <c r="B6" s="117"/>
      <c r="C6" s="164">
        <f>+DATOS!E4</f>
        <v>1</v>
      </c>
      <c r="D6" s="117"/>
      <c r="E6" s="118" t="s">
        <v>2</v>
      </c>
      <c r="F6" s="117"/>
      <c r="G6" s="12" t="str">
        <f>+DATOS!E5</f>
        <v>XXXXXX</v>
      </c>
      <c r="H6" s="12"/>
      <c r="I6" s="117"/>
      <c r="J6" s="117"/>
      <c r="K6" s="117"/>
      <c r="L6" s="117"/>
      <c r="M6" s="117"/>
      <c r="N6" s="117" t="s">
        <v>3</v>
      </c>
      <c r="O6" s="165" t="str">
        <f>+DATOS!E6</f>
        <v>XXXXXX</v>
      </c>
      <c r="P6" s="117"/>
      <c r="Q6" s="117"/>
      <c r="R6" s="119"/>
    </row>
    <row r="7" spans="1:18" s="1" customFormat="1" ht="6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1:18" s="3" customFormat="1" ht="13.5" customHeight="1" x14ac:dyDescent="0.2">
      <c r="A8" s="124"/>
      <c r="B8" s="117"/>
      <c r="C8" s="117"/>
      <c r="D8" s="117"/>
      <c r="E8" s="117"/>
      <c r="F8" s="117"/>
      <c r="G8" s="117"/>
      <c r="H8" s="124" t="s">
        <v>4</v>
      </c>
      <c r="I8" s="117"/>
      <c r="J8" s="125"/>
      <c r="K8" s="249">
        <f>+DATOS!E10</f>
        <v>44197</v>
      </c>
      <c r="L8" s="249"/>
      <c r="M8" s="119"/>
      <c r="N8" s="117" t="s">
        <v>5</v>
      </c>
      <c r="O8" s="117"/>
      <c r="P8" s="117"/>
      <c r="Q8" s="249">
        <f>+DATOS!E11</f>
        <v>44926</v>
      </c>
      <c r="R8" s="250"/>
    </row>
    <row r="9" spans="1:18" s="3" customFormat="1" ht="13.5" customHeight="1" x14ac:dyDescent="0.2">
      <c r="A9" s="121" t="s">
        <v>6</v>
      </c>
      <c r="B9" s="122"/>
      <c r="C9" s="122"/>
      <c r="D9" s="122"/>
      <c r="E9" s="252">
        <f>+DATOS!E12</f>
        <v>313.45999999999998</v>
      </c>
      <c r="F9" s="252"/>
      <c r="G9" s="252"/>
      <c r="H9" s="122"/>
      <c r="I9" s="122"/>
      <c r="J9" s="122" t="s">
        <v>118</v>
      </c>
      <c r="K9" s="122"/>
      <c r="L9" s="122"/>
      <c r="M9" s="13"/>
      <c r="N9" s="122"/>
      <c r="O9" s="120"/>
      <c r="P9" s="120"/>
      <c r="Q9" s="120"/>
      <c r="R9" s="123"/>
    </row>
    <row r="10" spans="1:18" s="3" customFormat="1" ht="13.5" customHeight="1" x14ac:dyDescent="0.2">
      <c r="A10" s="121" t="s">
        <v>7</v>
      </c>
      <c r="B10" s="122"/>
      <c r="C10" s="122"/>
      <c r="D10" s="122"/>
      <c r="E10" s="252">
        <f>+TABLAS!B14</f>
        <v>180.62</v>
      </c>
      <c r="F10" s="252"/>
      <c r="G10" s="252"/>
      <c r="H10" s="122"/>
      <c r="I10" s="120"/>
      <c r="J10" s="122" t="s">
        <v>120</v>
      </c>
      <c r="K10" s="122"/>
      <c r="L10" s="122"/>
      <c r="M10" s="13" t="str">
        <f>+DATOS!E8</f>
        <v>NOMINAS</v>
      </c>
      <c r="N10" s="13"/>
      <c r="O10" s="163"/>
      <c r="P10" s="163"/>
      <c r="Q10" s="163"/>
      <c r="R10" s="123"/>
    </row>
    <row r="11" spans="1:18" s="3" customFormat="1" ht="13.5" customHeight="1" x14ac:dyDescent="0.2">
      <c r="A11" s="126"/>
      <c r="B11" s="127"/>
      <c r="C11" s="127"/>
      <c r="D11" s="127"/>
      <c r="E11" s="256"/>
      <c r="F11" s="256"/>
      <c r="G11" s="256"/>
      <c r="H11" s="127"/>
      <c r="I11" s="127"/>
      <c r="J11" s="127" t="s">
        <v>119</v>
      </c>
      <c r="K11" s="127"/>
      <c r="L11" s="127"/>
      <c r="M11" s="166" t="str">
        <f>+DATOS!E7</f>
        <v>ANALISTA DE NOMINAS</v>
      </c>
      <c r="N11" s="127"/>
      <c r="O11" s="170"/>
      <c r="P11" s="170"/>
      <c r="Q11" s="170"/>
      <c r="R11" s="128"/>
    </row>
    <row r="12" spans="1:18" s="3" customFormat="1" ht="13.5" customHeight="1" x14ac:dyDescent="0.2">
      <c r="A12" s="3" t="s">
        <v>125</v>
      </c>
    </row>
    <row r="13" spans="1:18" s="3" customFormat="1" ht="13.5" customHeight="1" x14ac:dyDescent="0.2">
      <c r="A13" s="4" t="s">
        <v>126</v>
      </c>
    </row>
    <row r="14" spans="1:18" s="3" customFormat="1" ht="13.9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55" t="s">
        <v>8</v>
      </c>
      <c r="K14" s="255"/>
      <c r="L14" s="2"/>
      <c r="M14" s="2"/>
      <c r="N14" s="255" t="s">
        <v>9</v>
      </c>
      <c r="O14" s="255"/>
      <c r="P14" s="2"/>
      <c r="Q14" s="2"/>
      <c r="R14" s="5"/>
    </row>
    <row r="15" spans="1:18" s="6" customFormat="1" ht="5.25" customHeight="1" x14ac:dyDescent="0.2">
      <c r="P15" s="7"/>
      <c r="Q15" s="7"/>
      <c r="R15" s="7"/>
    </row>
    <row r="16" spans="1:18" s="6" customFormat="1" ht="12.75" x14ac:dyDescent="0.2">
      <c r="A16" s="8" t="s">
        <v>10</v>
      </c>
      <c r="H16" s="253"/>
      <c r="I16" s="253"/>
      <c r="J16" s="254"/>
      <c r="K16" s="254"/>
      <c r="L16" s="254"/>
      <c r="M16" s="253"/>
      <c r="N16" s="253"/>
      <c r="O16" s="253"/>
      <c r="P16" s="253"/>
      <c r="Q16" s="253"/>
      <c r="R16" s="253"/>
    </row>
    <row r="17" spans="1:18" s="9" customFormat="1" ht="12" x14ac:dyDescent="0.2">
      <c r="B17" s="18"/>
      <c r="C17" s="18"/>
      <c r="H17" s="188"/>
      <c r="I17" s="188"/>
      <c r="J17" s="245"/>
      <c r="K17" s="245"/>
      <c r="L17" s="181"/>
      <c r="M17" s="243"/>
      <c r="N17" s="243"/>
      <c r="O17" s="243"/>
      <c r="P17" s="244"/>
      <c r="Q17" s="244"/>
      <c r="R17" s="244"/>
    </row>
    <row r="18" spans="1:18" s="9" customFormat="1" ht="12" x14ac:dyDescent="0.2">
      <c r="B18" s="18"/>
      <c r="C18" s="18" t="str">
        <f>+TABLAS!A45</f>
        <v>20 días por año</v>
      </c>
      <c r="H18" s="188"/>
      <c r="I18" s="188"/>
      <c r="J18" s="245">
        <f>+TABLAS!B45</f>
        <v>2</v>
      </c>
      <c r="K18" s="245"/>
      <c r="L18" s="181"/>
      <c r="M18" s="205"/>
      <c r="N18" s="243">
        <f>+TABLAS!C45</f>
        <v>12538.4</v>
      </c>
      <c r="O18" s="243"/>
      <c r="P18" s="206"/>
      <c r="Q18" s="206"/>
      <c r="R18" s="206"/>
    </row>
    <row r="19" spans="1:18" s="9" customFormat="1" ht="12" x14ac:dyDescent="0.2">
      <c r="B19" s="18"/>
      <c r="C19" s="18" t="str">
        <f>+TABLAS!A46</f>
        <v>3 meses de sueldo</v>
      </c>
      <c r="H19" s="188"/>
      <c r="I19" s="188"/>
      <c r="J19" s="245">
        <f>+TABLAS!B46</f>
        <v>90</v>
      </c>
      <c r="K19" s="245"/>
      <c r="L19" s="181"/>
      <c r="M19" s="205"/>
      <c r="N19" s="243">
        <f>+TABLAS!C46</f>
        <v>28211.399999999998</v>
      </c>
      <c r="O19" s="243"/>
      <c r="P19" s="206"/>
      <c r="Q19" s="206"/>
      <c r="R19" s="206"/>
    </row>
    <row r="20" spans="1:18" s="9" customFormat="1" ht="12" x14ac:dyDescent="0.2">
      <c r="B20" s="18"/>
      <c r="C20" s="18" t="str">
        <f>+TABLAS!A47</f>
        <v>prima de antigüedad</v>
      </c>
      <c r="H20" s="188"/>
      <c r="I20" s="188"/>
      <c r="J20" s="245">
        <f>+TABLAS!B47</f>
        <v>2</v>
      </c>
      <c r="K20" s="245"/>
      <c r="L20" s="181"/>
      <c r="M20" s="205"/>
      <c r="N20" s="267">
        <f>+TABLAS!C47</f>
        <v>7523.0399999999991</v>
      </c>
      <c r="O20" s="267"/>
      <c r="P20" s="206"/>
      <c r="Q20" s="206"/>
      <c r="R20" s="206"/>
    </row>
    <row r="21" spans="1:18" s="9" customFormat="1" ht="12" x14ac:dyDescent="0.2">
      <c r="B21" s="18"/>
      <c r="C21" s="18"/>
      <c r="E21" s="203" t="s">
        <v>161</v>
      </c>
      <c r="F21" s="204"/>
      <c r="G21" s="204"/>
      <c r="H21" s="204"/>
      <c r="I21" s="204"/>
      <c r="J21" s="262"/>
      <c r="K21" s="262"/>
      <c r="L21" s="262"/>
      <c r="M21" s="262">
        <f>SUM(M17:O20)</f>
        <v>48272.84</v>
      </c>
      <c r="N21" s="262"/>
      <c r="O21" s="262"/>
      <c r="P21" s="262">
        <f>+[2]TABLAS!E46</f>
        <v>0</v>
      </c>
      <c r="Q21" s="262"/>
      <c r="R21" s="263"/>
    </row>
    <row r="22" spans="1:18" s="3" customFormat="1" ht="14.25" customHeight="1" x14ac:dyDescent="0.2">
      <c r="B22" s="18"/>
      <c r="C22" s="18" t="str">
        <f>+TABLAS!A29</f>
        <v>Proporción Aguinaldo (Días)</v>
      </c>
      <c r="H22" s="188"/>
      <c r="I22" s="188"/>
      <c r="J22" s="245">
        <f>+TABLAS!B29</f>
        <v>15</v>
      </c>
      <c r="K22" s="245"/>
      <c r="L22" s="181"/>
      <c r="M22" s="243">
        <f>+TABLAS!C29</f>
        <v>4701.8999999999996</v>
      </c>
      <c r="N22" s="243"/>
      <c r="O22" s="243"/>
      <c r="P22" s="244"/>
      <c r="Q22" s="244"/>
      <c r="R22" s="244"/>
    </row>
    <row r="23" spans="1:18" s="3" customFormat="1" ht="14.25" customHeight="1" x14ac:dyDescent="0.2">
      <c r="B23" s="18"/>
      <c r="C23" s="18" t="str">
        <f>+TABLAS!A30</f>
        <v>Proporción Vacaciones</v>
      </c>
      <c r="H23" s="188"/>
      <c r="I23" s="188"/>
      <c r="J23" s="245">
        <f>+TABLAS!B30</f>
        <v>8</v>
      </c>
      <c r="K23" s="245"/>
      <c r="L23" s="181"/>
      <c r="M23" s="243">
        <f>+TABLAS!C30</f>
        <v>2507.6799999999998</v>
      </c>
      <c r="N23" s="243"/>
      <c r="O23" s="243"/>
      <c r="P23" s="244"/>
      <c r="Q23" s="244"/>
      <c r="R23" s="244"/>
    </row>
    <row r="24" spans="1:18" s="3" customFormat="1" ht="14.25" customHeight="1" x14ac:dyDescent="0.2">
      <c r="B24" s="18"/>
      <c r="C24" s="18" t="str">
        <f>+TABLAS!A31</f>
        <v>Prima Vacacional</v>
      </c>
      <c r="H24" s="188"/>
      <c r="I24" s="188"/>
      <c r="J24" s="245">
        <f>+TABLAS!B31</f>
        <v>2</v>
      </c>
      <c r="K24" s="245"/>
      <c r="L24" s="181"/>
      <c r="M24" s="243">
        <f>+TABLAS!C31</f>
        <v>626.91999999999996</v>
      </c>
      <c r="N24" s="243"/>
      <c r="O24" s="243"/>
      <c r="P24" s="244"/>
      <c r="Q24" s="244"/>
      <c r="R24" s="244"/>
    </row>
    <row r="25" spans="1:18" s="3" customFormat="1" ht="14.25" hidden="1" customHeight="1" x14ac:dyDescent="0.2">
      <c r="B25" s="18"/>
      <c r="C25" s="18" t="str">
        <f>+TABLAS!A32</f>
        <v>Prima Dominical</v>
      </c>
      <c r="H25" s="188"/>
      <c r="I25" s="188"/>
      <c r="J25" s="245">
        <f>+TABLAS!B32</f>
        <v>0</v>
      </c>
      <c r="K25" s="245"/>
      <c r="L25" s="181"/>
      <c r="M25" s="243">
        <f>+TABLAS!C32</f>
        <v>0</v>
      </c>
      <c r="N25" s="243"/>
      <c r="O25" s="243"/>
      <c r="P25" s="244"/>
      <c r="Q25" s="244"/>
      <c r="R25" s="244"/>
    </row>
    <row r="26" spans="1:18" s="3" customFormat="1" ht="14.25" customHeight="1" x14ac:dyDescent="0.2">
      <c r="B26" s="18"/>
      <c r="C26" s="18" t="str">
        <f>+TABLAS!A33</f>
        <v>Fondo de Ahorro Trabajador</v>
      </c>
      <c r="H26" s="188"/>
      <c r="I26" s="188"/>
      <c r="J26" s="245"/>
      <c r="K26" s="245"/>
      <c r="L26" s="181"/>
      <c r="M26" s="243">
        <f>+TABLAS!C33</f>
        <v>0</v>
      </c>
      <c r="N26" s="243"/>
      <c r="O26" s="243"/>
      <c r="P26" s="244"/>
      <c r="Q26" s="244"/>
      <c r="R26" s="244"/>
    </row>
    <row r="27" spans="1:18" s="3" customFormat="1" ht="14.25" customHeight="1" x14ac:dyDescent="0.2">
      <c r="B27" s="18"/>
      <c r="C27" s="18" t="str">
        <f>+TABLAS!A34</f>
        <v>Fondo de Ahorro Empresa</v>
      </c>
      <c r="H27" s="188" t="str">
        <f>IF(TABLAS!B34=0," ",TABLAS!B34)</f>
        <v xml:space="preserve"> </v>
      </c>
      <c r="I27" s="188"/>
      <c r="J27" s="245"/>
      <c r="K27" s="245"/>
      <c r="L27" s="181"/>
      <c r="M27" s="243">
        <f>+TABLAS!C34</f>
        <v>0</v>
      </c>
      <c r="N27" s="243"/>
      <c r="O27" s="243"/>
      <c r="P27" s="244"/>
      <c r="Q27" s="244"/>
      <c r="R27" s="244"/>
    </row>
    <row r="28" spans="1:18" s="3" customFormat="1" ht="14.25" hidden="1" customHeight="1" x14ac:dyDescent="0.2">
      <c r="B28" s="9"/>
      <c r="C28" s="18" t="str">
        <f>+TABLAS!A35</f>
        <v>Prima Vacacional Pendiente</v>
      </c>
      <c r="H28" s="189" t="str">
        <f>IF(TABLAS!B35=0," ",TABLAS!B35)</f>
        <v xml:space="preserve"> </v>
      </c>
      <c r="I28" s="189"/>
      <c r="J28" s="245"/>
      <c r="K28" s="245"/>
      <c r="L28" s="171"/>
      <c r="M28" s="243">
        <f>+TABLAS!C35</f>
        <v>0</v>
      </c>
      <c r="N28" s="243"/>
      <c r="O28" s="243"/>
      <c r="P28" s="244"/>
      <c r="Q28" s="244"/>
      <c r="R28" s="244"/>
    </row>
    <row r="29" spans="1:18" s="3" customFormat="1" ht="12.6" hidden="1" customHeight="1" x14ac:dyDescent="0.2">
      <c r="B29" s="9"/>
      <c r="C29" s="18" t="str">
        <f>+TABLAS!A36</f>
        <v>Bono</v>
      </c>
      <c r="H29" s="190"/>
      <c r="I29" s="190"/>
      <c r="J29" s="245"/>
      <c r="K29" s="245"/>
      <c r="L29" s="172"/>
      <c r="M29" s="243">
        <f>+TABLAS!C36</f>
        <v>0</v>
      </c>
      <c r="N29" s="243"/>
      <c r="O29" s="243"/>
      <c r="P29" s="244"/>
      <c r="Q29" s="244"/>
      <c r="R29" s="244"/>
    </row>
    <row r="30" spans="1:18" s="3" customFormat="1" ht="12" x14ac:dyDescent="0.2">
      <c r="E30" s="182" t="s">
        <v>134</v>
      </c>
      <c r="F30" s="183"/>
      <c r="G30" s="183"/>
      <c r="H30" s="183"/>
      <c r="I30" s="183"/>
      <c r="J30" s="258"/>
      <c r="K30" s="258"/>
      <c r="L30" s="258"/>
      <c r="M30" s="258">
        <f>+TABLAS!C41</f>
        <v>7836.5</v>
      </c>
      <c r="N30" s="258"/>
      <c r="O30" s="258"/>
      <c r="P30" s="258"/>
      <c r="Q30" s="258"/>
      <c r="R30" s="259"/>
    </row>
    <row r="31" spans="1:18" s="10" customFormat="1" ht="12.75" x14ac:dyDescent="0.2"/>
    <row r="32" spans="1:18" s="10" customFormat="1" ht="11.25" customHeight="1" x14ac:dyDescent="0.2">
      <c r="A32" s="11" t="s">
        <v>14</v>
      </c>
      <c r="J32" s="257"/>
      <c r="K32" s="257"/>
      <c r="L32" s="257"/>
    </row>
    <row r="33" spans="1:18" s="10" customFormat="1" ht="12.75" x14ac:dyDescent="0.2">
      <c r="B33" s="18"/>
      <c r="C33" s="18" t="str">
        <f>+TABLAS!A53</f>
        <v>IMSS</v>
      </c>
      <c r="J33" s="186"/>
      <c r="K33" s="186"/>
      <c r="L33" s="186"/>
      <c r="M33" s="243">
        <f>+TABLAS!C53</f>
        <v>0</v>
      </c>
      <c r="N33" s="243"/>
      <c r="O33" s="243"/>
    </row>
    <row r="34" spans="1:18" s="10" customFormat="1" ht="12" customHeight="1" x14ac:dyDescent="0.2">
      <c r="B34" s="18"/>
      <c r="C34" s="18" t="str">
        <f>+TABLAS!A54</f>
        <v>Descuento de Prestamo</v>
      </c>
      <c r="J34" s="186"/>
      <c r="K34" s="186"/>
      <c r="L34" s="186"/>
      <c r="M34" s="243">
        <f>+TABLAS!C54</f>
        <v>0</v>
      </c>
      <c r="N34" s="243"/>
      <c r="O34" s="243"/>
    </row>
    <row r="35" spans="1:18" s="10" customFormat="1" ht="12.75" hidden="1" x14ac:dyDescent="0.2">
      <c r="B35" s="18"/>
      <c r="C35" s="18" t="str">
        <f>+TABLAS!A55</f>
        <v>Descuento Ajuste Aguinaldo</v>
      </c>
      <c r="J35" s="186"/>
      <c r="K35" s="186"/>
      <c r="L35" s="186"/>
      <c r="M35" s="243">
        <f>+TABLAS!C55</f>
        <v>0</v>
      </c>
      <c r="N35" s="243"/>
      <c r="O35" s="243"/>
    </row>
    <row r="36" spans="1:18" s="10" customFormat="1" ht="12.75" hidden="1" x14ac:dyDescent="0.2">
      <c r="B36" s="18"/>
      <c r="C36" s="18" t="str">
        <f>+TABLAS!A56</f>
        <v>Descuento 3</v>
      </c>
      <c r="J36" s="186"/>
      <c r="K36" s="186"/>
      <c r="L36" s="186"/>
      <c r="M36" s="243">
        <f>+TABLAS!C56</f>
        <v>0</v>
      </c>
      <c r="N36" s="243"/>
      <c r="O36" s="243"/>
    </row>
    <row r="37" spans="1:18" s="10" customFormat="1" ht="12.75" hidden="1" x14ac:dyDescent="0.2">
      <c r="B37" s="18"/>
      <c r="C37" s="18" t="str">
        <f>+TABLAS!A59</f>
        <v>Amortización INFONAVIT</v>
      </c>
      <c r="J37" s="186"/>
      <c r="K37" s="186"/>
      <c r="L37" s="186"/>
      <c r="M37" s="243">
        <f>+TABLAS!C59</f>
        <v>0</v>
      </c>
      <c r="N37" s="243"/>
      <c r="O37" s="243"/>
    </row>
    <row r="38" spans="1:18" s="9" customFormat="1" ht="13.15" customHeight="1" x14ac:dyDescent="0.2">
      <c r="B38" s="18"/>
      <c r="C38" s="18" t="str">
        <f>+TABLAS!A60</f>
        <v>ISPT Finiquito</v>
      </c>
      <c r="J38" s="186"/>
      <c r="K38" s="186"/>
      <c r="L38" s="186"/>
      <c r="M38" s="243">
        <f>+TABLAS!C60</f>
        <v>16.464851199999998</v>
      </c>
      <c r="N38" s="243"/>
      <c r="O38" s="243"/>
    </row>
    <row r="39" spans="1:18" s="9" customFormat="1" ht="13.15" customHeight="1" x14ac:dyDescent="0.2">
      <c r="B39" s="18"/>
      <c r="C39" s="18" t="str">
        <f>+TABLAS!A61</f>
        <v>ISPT Indemnización</v>
      </c>
      <c r="J39" s="187"/>
      <c r="K39" s="187"/>
      <c r="L39" s="187"/>
      <c r="M39" s="243">
        <f>+TABLAS!C61</f>
        <v>495.94632489130731</v>
      </c>
      <c r="N39" s="243"/>
      <c r="O39" s="243"/>
    </row>
    <row r="40" spans="1:18" s="9" customFormat="1" ht="12" x14ac:dyDescent="0.2">
      <c r="E40" s="182" t="s">
        <v>83</v>
      </c>
      <c r="F40" s="183"/>
      <c r="G40" s="183"/>
      <c r="H40" s="183"/>
      <c r="I40" s="183"/>
      <c r="J40" s="258"/>
      <c r="K40" s="258"/>
      <c r="L40" s="258"/>
      <c r="M40" s="258">
        <f>SUM(M33:O39)</f>
        <v>512.41117609130731</v>
      </c>
      <c r="N40" s="258"/>
      <c r="O40" s="258"/>
      <c r="P40" s="262"/>
      <c r="Q40" s="262"/>
      <c r="R40" s="263"/>
    </row>
    <row r="41" spans="1:18" s="9" customFormat="1" ht="11.25" x14ac:dyDescent="0.2"/>
    <row r="42" spans="1:18" s="9" customFormat="1" ht="12.75" x14ac:dyDescent="0.2">
      <c r="E42" s="184" t="s">
        <v>15</v>
      </c>
      <c r="F42" s="185"/>
      <c r="G42" s="185"/>
      <c r="H42" s="185"/>
      <c r="I42" s="185"/>
      <c r="J42" s="264"/>
      <c r="K42" s="264"/>
      <c r="L42" s="264"/>
      <c r="M42" s="264">
        <f>+M21+M30-M40</f>
        <v>55596.928823908689</v>
      </c>
      <c r="N42" s="264"/>
      <c r="O42" s="264"/>
      <c r="P42" s="264"/>
      <c r="Q42" s="264"/>
      <c r="R42" s="265"/>
    </row>
    <row r="43" spans="1:18" s="9" customFormat="1" ht="11.25" x14ac:dyDescent="0.2">
      <c r="E43" s="13"/>
      <c r="F43" s="13"/>
      <c r="G43" s="13"/>
      <c r="H43" s="13"/>
      <c r="I43" s="13"/>
      <c r="J43" s="14"/>
      <c r="K43" s="14"/>
      <c r="L43" s="14"/>
      <c r="M43" s="14"/>
      <c r="N43" s="14"/>
      <c r="O43" s="14"/>
      <c r="P43" s="14"/>
      <c r="Q43" s="14"/>
      <c r="R43" s="14"/>
    </row>
    <row r="44" spans="1:18" s="1" customFormat="1" ht="45" customHeight="1" x14ac:dyDescent="0.2">
      <c r="A44" s="260" t="s">
        <v>131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</row>
    <row r="45" spans="1:18" s="1" customFormat="1" x14ac:dyDescent="0.2"/>
    <row r="46" spans="1:18" x14ac:dyDescent="0.2">
      <c r="A46" s="266" t="s">
        <v>129</v>
      </c>
      <c r="B46" s="266"/>
      <c r="C46" s="266"/>
      <c r="D46" s="266"/>
      <c r="E46" s="266"/>
      <c r="F46" s="266"/>
      <c r="G46" s="266"/>
      <c r="H46" s="266"/>
      <c r="I46" s="15"/>
    </row>
    <row r="47" spans="1:18" x14ac:dyDescent="0.2">
      <c r="A47" s="266" t="s">
        <v>128</v>
      </c>
      <c r="B47" s="266"/>
      <c r="C47" s="266"/>
      <c r="D47" s="266"/>
      <c r="E47" s="266"/>
      <c r="F47" s="266"/>
      <c r="G47" s="266"/>
      <c r="H47" s="266"/>
      <c r="L47" s="20" t="s">
        <v>130</v>
      </c>
    </row>
    <row r="50" spans="1:18" x14ac:dyDescent="0.2">
      <c r="A50" s="16"/>
      <c r="B50" s="16"/>
      <c r="C50" s="16"/>
      <c r="D50" s="16"/>
      <c r="E50" s="16"/>
      <c r="F50" s="16"/>
      <c r="G50" s="16"/>
      <c r="H50" s="16"/>
      <c r="K50" s="16"/>
      <c r="L50" s="16"/>
      <c r="M50" s="16"/>
      <c r="N50" s="16"/>
      <c r="O50" s="16"/>
      <c r="P50" s="16"/>
      <c r="Q50" s="16"/>
      <c r="R50" s="16"/>
    </row>
    <row r="51" spans="1:18" x14ac:dyDescent="0.2">
      <c r="A51" s="261" t="str">
        <f>+G6</f>
        <v>XXXXXX</v>
      </c>
      <c r="B51" s="261"/>
      <c r="C51" s="261"/>
      <c r="D51" s="261"/>
      <c r="E51" s="261"/>
      <c r="F51" s="261"/>
      <c r="G51" s="261"/>
      <c r="H51" s="261"/>
      <c r="K51" s="168" t="s">
        <v>162</v>
      </c>
    </row>
    <row r="52" spans="1:18" x14ac:dyDescent="0.2">
      <c r="D52" s="20" t="s">
        <v>135</v>
      </c>
    </row>
    <row r="55" spans="1:18" x14ac:dyDescent="0.2">
      <c r="A55" s="16"/>
      <c r="B55" s="16"/>
      <c r="C55" s="16"/>
      <c r="D55" s="16"/>
      <c r="E55" s="16"/>
      <c r="F55" s="16"/>
      <c r="G55" s="16"/>
      <c r="H55" s="16"/>
      <c r="K55" s="16"/>
      <c r="L55" s="16"/>
      <c r="M55" s="16"/>
      <c r="N55" s="16"/>
      <c r="O55" s="16"/>
      <c r="P55" s="16"/>
      <c r="Q55" s="16"/>
      <c r="R55" s="16"/>
    </row>
    <row r="56" spans="1:18" x14ac:dyDescent="0.2">
      <c r="C56" s="20"/>
      <c r="D56" s="20" t="s">
        <v>133</v>
      </c>
      <c r="M56" s="15"/>
      <c r="N56" s="15" t="s">
        <v>132</v>
      </c>
    </row>
  </sheetData>
  <sheetProtection selectLockedCells="1" selectUnlockedCells="1"/>
  <mergeCells count="72">
    <mergeCell ref="H16:I16"/>
    <mergeCell ref="J16:L16"/>
    <mergeCell ref="M16:O16"/>
    <mergeCell ref="A1:R1"/>
    <mergeCell ref="A3:R3"/>
    <mergeCell ref="A4:R4"/>
    <mergeCell ref="N5:R5"/>
    <mergeCell ref="K8:L8"/>
    <mergeCell ref="Q8:R8"/>
    <mergeCell ref="E9:G9"/>
    <mergeCell ref="E10:G10"/>
    <mergeCell ref="E11:G11"/>
    <mergeCell ref="J14:K14"/>
    <mergeCell ref="N14:O14"/>
    <mergeCell ref="P16:R16"/>
    <mergeCell ref="J17:K17"/>
    <mergeCell ref="M17:O17"/>
    <mergeCell ref="P17:R17"/>
    <mergeCell ref="J18:K18"/>
    <mergeCell ref="N18:O18"/>
    <mergeCell ref="J19:K19"/>
    <mergeCell ref="N19:O19"/>
    <mergeCell ref="J20:K20"/>
    <mergeCell ref="N20:O20"/>
    <mergeCell ref="J21:L21"/>
    <mergeCell ref="M21:O21"/>
    <mergeCell ref="P21:R21"/>
    <mergeCell ref="J22:K22"/>
    <mergeCell ref="M22:O22"/>
    <mergeCell ref="P22:R22"/>
    <mergeCell ref="J23:K23"/>
    <mergeCell ref="M23:O23"/>
    <mergeCell ref="P23:R23"/>
    <mergeCell ref="J24:K24"/>
    <mergeCell ref="M24:O24"/>
    <mergeCell ref="P24:R24"/>
    <mergeCell ref="J25:K25"/>
    <mergeCell ref="M25:O25"/>
    <mergeCell ref="P25:R25"/>
    <mergeCell ref="J26:K26"/>
    <mergeCell ref="M26:O26"/>
    <mergeCell ref="P26:R26"/>
    <mergeCell ref="J27:K27"/>
    <mergeCell ref="M27:O27"/>
    <mergeCell ref="P27:R27"/>
    <mergeCell ref="M34:O34"/>
    <mergeCell ref="J28:K28"/>
    <mergeCell ref="M28:O28"/>
    <mergeCell ref="P28:R28"/>
    <mergeCell ref="J29:K29"/>
    <mergeCell ref="M29:O29"/>
    <mergeCell ref="P29:R29"/>
    <mergeCell ref="J30:L30"/>
    <mergeCell ref="M30:O30"/>
    <mergeCell ref="P30:R30"/>
    <mergeCell ref="J32:L32"/>
    <mergeCell ref="M33:O33"/>
    <mergeCell ref="M35:O35"/>
    <mergeCell ref="M36:O36"/>
    <mergeCell ref="M37:O37"/>
    <mergeCell ref="M38:O38"/>
    <mergeCell ref="M39:O39"/>
    <mergeCell ref="A47:H47"/>
    <mergeCell ref="A51:H51"/>
    <mergeCell ref="P40:R40"/>
    <mergeCell ref="J42:L42"/>
    <mergeCell ref="M42:O42"/>
    <mergeCell ref="P42:R42"/>
    <mergeCell ref="A44:R44"/>
    <mergeCell ref="A46:H46"/>
    <mergeCell ref="J40:L40"/>
    <mergeCell ref="M40:O40"/>
  </mergeCells>
  <pageMargins left="0.70866141732283472" right="0.70866141732283472" top="0.55118110236220474" bottom="0.15748031496062992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47"/>
  <sheetViews>
    <sheetView workbookViewId="0">
      <selection activeCell="F7" sqref="F7:H17"/>
    </sheetView>
  </sheetViews>
  <sheetFormatPr baseColWidth="10" defaultColWidth="8" defaultRowHeight="12.75" x14ac:dyDescent="0.2"/>
  <cols>
    <col min="1" max="1" width="15.8984375" style="41" customWidth="1"/>
    <col min="2" max="2" width="11" style="41" customWidth="1"/>
    <col min="3" max="3" width="12" style="41" customWidth="1"/>
    <col min="4" max="4" width="8.09765625" style="41" bestFit="1" customWidth="1"/>
    <col min="5" max="5" width="3.69921875" style="41" customWidth="1"/>
    <col min="6" max="6" width="9.19921875" style="42" bestFit="1" customWidth="1"/>
    <col min="7" max="7" width="12.19921875" style="42" bestFit="1" customWidth="1"/>
    <col min="8" max="8" width="7.3984375" style="42" bestFit="1" customWidth="1"/>
    <col min="9" max="9" width="14.59765625" style="42" customWidth="1"/>
    <col min="10" max="10" width="6.3984375" style="41" customWidth="1"/>
    <col min="11" max="16384" width="8" style="41"/>
  </cols>
  <sheetData>
    <row r="1" spans="1:10" ht="13.5" thickBot="1" x14ac:dyDescent="0.25">
      <c r="A1" s="40" t="s">
        <v>49</v>
      </c>
    </row>
    <row r="2" spans="1:10" ht="13.5" thickBot="1" x14ac:dyDescent="0.25">
      <c r="B2" s="43"/>
      <c r="C2" s="43"/>
      <c r="D2" s="43"/>
      <c r="E2" s="44"/>
      <c r="F2" s="268" t="s">
        <v>116</v>
      </c>
      <c r="G2" s="269"/>
      <c r="H2" s="269"/>
      <c r="I2" s="270"/>
    </row>
    <row r="3" spans="1:10" ht="15.75" customHeight="1" thickBot="1" x14ac:dyDescent="0.25">
      <c r="A3" s="43"/>
      <c r="B3" s="45"/>
      <c r="C3" s="46" t="s">
        <v>50</v>
      </c>
      <c r="D3" s="47">
        <v>33</v>
      </c>
      <c r="E3" s="48"/>
      <c r="F3" s="134" t="s">
        <v>51</v>
      </c>
      <c r="G3" s="135"/>
      <c r="H3" s="135"/>
      <c r="I3" s="136"/>
      <c r="J3" s="48"/>
    </row>
    <row r="4" spans="1:10" x14ac:dyDescent="0.2">
      <c r="A4" s="271" t="s">
        <v>51</v>
      </c>
      <c r="B4" s="271"/>
      <c r="C4" s="271"/>
      <c r="D4" s="271"/>
      <c r="E4" s="45"/>
      <c r="F4" s="137"/>
      <c r="G4" s="138"/>
      <c r="H4" s="138"/>
      <c r="I4" s="139" t="s">
        <v>52</v>
      </c>
    </row>
    <row r="5" spans="1:10" x14ac:dyDescent="0.2">
      <c r="A5" s="49"/>
      <c r="B5" s="50" t="s">
        <v>25</v>
      </c>
      <c r="C5" s="49"/>
      <c r="D5" s="51">
        <f>+DATOS!E12</f>
        <v>313.45999999999998</v>
      </c>
      <c r="F5" s="137"/>
      <c r="G5" s="138"/>
      <c r="H5" s="138"/>
      <c r="I5" s="139"/>
    </row>
    <row r="6" spans="1:10" ht="13.5" thickBot="1" x14ac:dyDescent="0.25">
      <c r="A6" s="49"/>
      <c r="B6" s="50" t="s">
        <v>57</v>
      </c>
      <c r="C6" s="49"/>
      <c r="D6" s="52">
        <f>+D5*30</f>
        <v>9403.7999999999993</v>
      </c>
      <c r="F6" s="140" t="s">
        <v>53</v>
      </c>
      <c r="G6" s="138" t="s">
        <v>54</v>
      </c>
      <c r="H6" s="138" t="s">
        <v>55</v>
      </c>
      <c r="I6" s="139" t="s">
        <v>56</v>
      </c>
    </row>
    <row r="7" spans="1:10" x14ac:dyDescent="0.2">
      <c r="A7" s="50"/>
      <c r="B7" s="54"/>
      <c r="D7" s="55"/>
      <c r="F7" s="197">
        <v>0.01</v>
      </c>
      <c r="G7" s="53">
        <v>746.04</v>
      </c>
      <c r="H7" s="53">
        <v>0</v>
      </c>
      <c r="I7" s="198">
        <v>1.9199999999999998E-2</v>
      </c>
    </row>
    <row r="8" spans="1:10" x14ac:dyDescent="0.2">
      <c r="A8" s="50" t="s">
        <v>58</v>
      </c>
      <c r="B8" s="49"/>
      <c r="C8" s="49"/>
      <c r="D8" s="56"/>
      <c r="F8" s="197">
        <v>746.05</v>
      </c>
      <c r="G8" s="53">
        <v>6332.05</v>
      </c>
      <c r="H8" s="53">
        <v>14.32</v>
      </c>
      <c r="I8" s="198">
        <v>6.4000000000000001E-2</v>
      </c>
    </row>
    <row r="9" spans="1:10" x14ac:dyDescent="0.2">
      <c r="A9" s="49"/>
      <c r="B9" s="49"/>
      <c r="C9" s="49"/>
      <c r="D9" s="57"/>
      <c r="F9" s="197">
        <v>6332.06</v>
      </c>
      <c r="G9" s="53">
        <v>11128.01</v>
      </c>
      <c r="H9" s="53">
        <v>371.83</v>
      </c>
      <c r="I9" s="198">
        <v>0.10880000000000001</v>
      </c>
    </row>
    <row r="10" spans="1:10" x14ac:dyDescent="0.2">
      <c r="A10" s="49"/>
      <c r="B10" s="49" t="s">
        <v>53</v>
      </c>
      <c r="C10" s="49"/>
      <c r="D10" s="58">
        <f>VLOOKUP(D6,F7:I17,1)</f>
        <v>6332.06</v>
      </c>
      <c r="F10" s="197">
        <v>11128.02</v>
      </c>
      <c r="G10" s="53">
        <v>12935.82</v>
      </c>
      <c r="H10" s="53">
        <v>893.63</v>
      </c>
      <c r="I10" s="198">
        <v>0.16</v>
      </c>
    </row>
    <row r="11" spans="1:10" x14ac:dyDescent="0.2">
      <c r="A11" s="49"/>
      <c r="B11" s="49"/>
      <c r="C11" s="49"/>
      <c r="D11" s="58"/>
      <c r="F11" s="197">
        <v>12935.83</v>
      </c>
      <c r="G11" s="59">
        <v>15487.71</v>
      </c>
      <c r="H11" s="53">
        <v>1182.8800000000001</v>
      </c>
      <c r="I11" s="198">
        <v>0.17920000000000003</v>
      </c>
    </row>
    <row r="12" spans="1:10" x14ac:dyDescent="0.2">
      <c r="A12" s="49"/>
      <c r="B12" s="49" t="s">
        <v>59</v>
      </c>
      <c r="C12" s="49"/>
      <c r="D12" s="58">
        <f>D6-D10</f>
        <v>3071.7399999999989</v>
      </c>
      <c r="F12" s="197">
        <v>15487.72</v>
      </c>
      <c r="G12" s="53">
        <v>31236.49</v>
      </c>
      <c r="H12" s="53">
        <v>1640.18</v>
      </c>
      <c r="I12" s="198">
        <v>0.21359999999999998</v>
      </c>
    </row>
    <row r="13" spans="1:10" x14ac:dyDescent="0.2">
      <c r="A13" s="49"/>
      <c r="B13" s="49"/>
      <c r="C13" s="49"/>
      <c r="D13" s="58"/>
      <c r="F13" s="199">
        <v>31236.5</v>
      </c>
      <c r="G13" s="59">
        <v>49233</v>
      </c>
      <c r="H13" s="59">
        <v>5004.12</v>
      </c>
      <c r="I13" s="200">
        <v>0.23519999999999999</v>
      </c>
    </row>
    <row r="14" spans="1:10" x14ac:dyDescent="0.2">
      <c r="A14" s="49"/>
      <c r="B14" s="49" t="s">
        <v>60</v>
      </c>
      <c r="C14" s="49"/>
      <c r="D14" s="58">
        <f>VLOOKUP(D6,F7:I17,4)</f>
        <v>0.10880000000000001</v>
      </c>
      <c r="F14" s="199">
        <v>49233.01</v>
      </c>
      <c r="G14" s="59">
        <v>93993.9</v>
      </c>
      <c r="H14" s="59">
        <v>9236.89</v>
      </c>
      <c r="I14" s="200">
        <v>0.3</v>
      </c>
    </row>
    <row r="15" spans="1:10" x14ac:dyDescent="0.2">
      <c r="A15" s="49"/>
      <c r="B15" s="49"/>
      <c r="C15" s="49"/>
      <c r="D15" s="58"/>
      <c r="F15" s="199">
        <v>93993.909999999989</v>
      </c>
      <c r="G15" s="59">
        <v>125325.2</v>
      </c>
      <c r="H15" s="59">
        <v>22665.17</v>
      </c>
      <c r="I15" s="200">
        <v>0.32</v>
      </c>
    </row>
    <row r="16" spans="1:10" x14ac:dyDescent="0.2">
      <c r="A16" s="49"/>
      <c r="B16" s="49" t="s">
        <v>61</v>
      </c>
      <c r="C16" s="49"/>
      <c r="D16" s="58">
        <f>D12*D14/100</f>
        <v>3.3420531199999988</v>
      </c>
      <c r="F16" s="199">
        <v>125325.20999999999</v>
      </c>
      <c r="G16" s="59">
        <v>375975.61</v>
      </c>
      <c r="H16" s="59">
        <v>32691.18</v>
      </c>
      <c r="I16" s="200">
        <v>0.34</v>
      </c>
    </row>
    <row r="17" spans="1:9" x14ac:dyDescent="0.2">
      <c r="A17" s="49"/>
      <c r="B17" s="49"/>
      <c r="C17" s="49"/>
      <c r="D17" s="58"/>
      <c r="E17" s="42"/>
      <c r="F17" s="199">
        <v>375975.62</v>
      </c>
      <c r="G17" s="59">
        <v>99999999</v>
      </c>
      <c r="H17" s="59">
        <v>117912.32000000001</v>
      </c>
      <c r="I17" s="200">
        <v>0.35</v>
      </c>
    </row>
    <row r="18" spans="1:9" x14ac:dyDescent="0.2">
      <c r="A18" s="49"/>
      <c r="B18" s="49" t="s">
        <v>55</v>
      </c>
      <c r="C18" s="49"/>
      <c r="D18" s="58">
        <f>VLOOKUP(D6,F7:I17,3)</f>
        <v>371.83</v>
      </c>
      <c r="F18" s="142"/>
      <c r="G18" s="141"/>
      <c r="H18" s="141"/>
      <c r="I18" s="143"/>
    </row>
    <row r="19" spans="1:9" x14ac:dyDescent="0.2">
      <c r="A19" s="49"/>
      <c r="B19" s="49"/>
      <c r="C19" s="49"/>
      <c r="D19" s="58"/>
      <c r="F19" s="142"/>
      <c r="G19" s="141"/>
      <c r="H19" s="141"/>
      <c r="I19" s="143"/>
    </row>
    <row r="20" spans="1:9" x14ac:dyDescent="0.2">
      <c r="A20" s="49"/>
      <c r="B20" s="50" t="s">
        <v>65</v>
      </c>
      <c r="C20" s="49"/>
      <c r="D20" s="63">
        <f>D16+D18</f>
        <v>375.17205311999999</v>
      </c>
      <c r="F20" s="137"/>
      <c r="G20" s="144"/>
      <c r="H20" s="144"/>
      <c r="I20" s="145" t="s">
        <v>62</v>
      </c>
    </row>
    <row r="21" spans="1:9" x14ac:dyDescent="0.2">
      <c r="A21" s="49"/>
      <c r="B21" s="49"/>
      <c r="C21" s="49"/>
      <c r="D21" s="57"/>
      <c r="F21" s="137"/>
      <c r="G21" s="138"/>
      <c r="H21" s="138"/>
      <c r="I21" s="139" t="s">
        <v>63</v>
      </c>
    </row>
    <row r="22" spans="1:9" x14ac:dyDescent="0.2">
      <c r="A22" s="50" t="s">
        <v>66</v>
      </c>
      <c r="B22" s="64" t="s">
        <v>67</v>
      </c>
      <c r="C22" s="64"/>
      <c r="D22" s="65">
        <f>+D6</f>
        <v>9403.7999999999993</v>
      </c>
      <c r="F22" s="140" t="s">
        <v>53</v>
      </c>
      <c r="G22" s="138" t="s">
        <v>54</v>
      </c>
      <c r="H22" s="138"/>
      <c r="I22" s="139" t="s">
        <v>64</v>
      </c>
    </row>
    <row r="23" spans="1:9" x14ac:dyDescent="0.2">
      <c r="B23" s="64" t="s">
        <v>68</v>
      </c>
      <c r="C23" s="64"/>
      <c r="D23" s="67">
        <f>VLOOKUP(D22,F23:I33,1)</f>
        <v>7113.91</v>
      </c>
      <c r="F23" s="201">
        <v>0.01</v>
      </c>
      <c r="G23" s="61">
        <v>1768.96</v>
      </c>
      <c r="I23" s="62">
        <v>407.02</v>
      </c>
    </row>
    <row r="24" spans="1:9" x14ac:dyDescent="0.2">
      <c r="A24" s="49"/>
      <c r="B24" s="64" t="s">
        <v>69</v>
      </c>
      <c r="C24" s="64"/>
      <c r="D24" s="67">
        <f>VLOOKUP(D23,F23:I33,4)</f>
        <v>217.61</v>
      </c>
      <c r="F24" s="202">
        <v>1768.97</v>
      </c>
      <c r="G24" s="61">
        <v>1978.7</v>
      </c>
      <c r="I24" s="62">
        <v>406.83</v>
      </c>
    </row>
    <row r="25" spans="1:9" x14ac:dyDescent="0.2">
      <c r="A25" s="49"/>
      <c r="B25" s="54"/>
      <c r="C25" s="54"/>
      <c r="D25" s="68"/>
      <c r="F25" s="202">
        <v>1978.71</v>
      </c>
      <c r="G25" s="61">
        <v>2653.38</v>
      </c>
      <c r="I25" s="62">
        <v>359.84</v>
      </c>
    </row>
    <row r="26" spans="1:9" x14ac:dyDescent="0.2">
      <c r="A26" s="49"/>
      <c r="B26" s="50" t="s">
        <v>70</v>
      </c>
      <c r="C26" s="49"/>
      <c r="D26" s="69">
        <f>+IF(D20-D24&lt;0,0,D20-D24)</f>
        <v>157.56205311999997</v>
      </c>
      <c r="F26" s="202">
        <v>2653.39</v>
      </c>
      <c r="G26" s="61">
        <v>3472.84</v>
      </c>
      <c r="I26" s="62">
        <v>343.6</v>
      </c>
    </row>
    <row r="27" spans="1:9" x14ac:dyDescent="0.2">
      <c r="A27" s="49"/>
      <c r="B27" s="54" t="s">
        <v>71</v>
      </c>
      <c r="C27" s="49"/>
      <c r="D27" s="69">
        <f>+D26/D6</f>
        <v>1.6755147187307258E-2</v>
      </c>
      <c r="F27" s="202">
        <v>3472.85</v>
      </c>
      <c r="G27" s="61">
        <v>3537.87</v>
      </c>
      <c r="I27" s="66">
        <v>310.29000000000002</v>
      </c>
    </row>
    <row r="28" spans="1:9" x14ac:dyDescent="0.2">
      <c r="A28" s="49"/>
      <c r="B28" s="54" t="s">
        <v>72</v>
      </c>
      <c r="C28" s="49"/>
      <c r="D28" s="69">
        <f>+D27*TABLAS!D48</f>
        <v>495.94632489130731</v>
      </c>
      <c r="F28" s="202">
        <v>3537.88</v>
      </c>
      <c r="G28" s="61">
        <v>4446.1499999999996</v>
      </c>
      <c r="I28" s="62">
        <v>298.44</v>
      </c>
    </row>
    <row r="29" spans="1:9" x14ac:dyDescent="0.2">
      <c r="B29" s="54"/>
      <c r="C29" s="54"/>
      <c r="D29" s="68"/>
      <c r="F29" s="202">
        <v>4446.16</v>
      </c>
      <c r="G29" s="61">
        <v>4717.18</v>
      </c>
      <c r="I29" s="62">
        <v>354.23</v>
      </c>
    </row>
    <row r="30" spans="1:9" x14ac:dyDescent="0.2">
      <c r="A30" s="49"/>
      <c r="B30" s="49"/>
      <c r="C30" s="49"/>
      <c r="D30" s="70"/>
      <c r="F30" s="202">
        <v>4717.1899999999996</v>
      </c>
      <c r="G30" s="61">
        <v>5335.42</v>
      </c>
      <c r="I30" s="62">
        <v>324.87</v>
      </c>
    </row>
    <row r="31" spans="1:9" x14ac:dyDescent="0.2">
      <c r="A31" s="49"/>
      <c r="B31" s="49"/>
      <c r="C31" s="49"/>
      <c r="D31" s="70"/>
      <c r="F31" s="202">
        <v>5335.43</v>
      </c>
      <c r="G31" s="61">
        <v>6224.67</v>
      </c>
      <c r="I31" s="62">
        <v>294.63</v>
      </c>
    </row>
    <row r="32" spans="1:9" x14ac:dyDescent="0.2">
      <c r="A32" s="54"/>
      <c r="B32" s="50"/>
      <c r="C32" s="49"/>
      <c r="D32" s="70"/>
      <c r="F32" s="202">
        <v>6224.68</v>
      </c>
      <c r="G32" s="61">
        <v>7113.9</v>
      </c>
      <c r="I32" s="62">
        <v>253.54</v>
      </c>
    </row>
    <row r="33" spans="1:9" x14ac:dyDescent="0.2">
      <c r="A33" s="50"/>
      <c r="B33" s="49"/>
      <c r="C33" s="49"/>
      <c r="D33" s="70"/>
      <c r="F33" s="202">
        <v>7113.91</v>
      </c>
      <c r="G33" s="61">
        <v>7382.33</v>
      </c>
      <c r="I33" s="62">
        <v>217.61</v>
      </c>
    </row>
    <row r="34" spans="1:9" x14ac:dyDescent="0.2">
      <c r="A34" s="49"/>
      <c r="B34" s="49"/>
      <c r="C34" s="49"/>
      <c r="D34" s="70"/>
      <c r="F34" s="202">
        <v>7382.34</v>
      </c>
      <c r="G34" s="61">
        <v>99999999999</v>
      </c>
      <c r="I34" s="62">
        <v>0</v>
      </c>
    </row>
    <row r="35" spans="1:9" x14ac:dyDescent="0.2">
      <c r="A35" s="49"/>
      <c r="F35" s="62"/>
      <c r="G35" s="61"/>
      <c r="H35" s="62"/>
      <c r="I35" s="59"/>
    </row>
    <row r="36" spans="1:9" x14ac:dyDescent="0.2">
      <c r="A36" s="49"/>
      <c r="B36" s="49"/>
      <c r="C36" s="49"/>
      <c r="D36" s="70"/>
      <c r="F36" s="61"/>
      <c r="G36" s="61"/>
      <c r="H36" s="62"/>
      <c r="I36" s="59"/>
    </row>
    <row r="37" spans="1:9" x14ac:dyDescent="0.2">
      <c r="A37" s="49"/>
      <c r="B37" s="50" t="s">
        <v>51</v>
      </c>
      <c r="C37" s="50"/>
      <c r="F37" s="61"/>
      <c r="G37" s="61"/>
      <c r="H37" s="62"/>
      <c r="I37" s="59"/>
    </row>
    <row r="38" spans="1:9" x14ac:dyDescent="0.2">
      <c r="A38" s="49"/>
      <c r="B38" s="72"/>
      <c r="C38" s="72"/>
      <c r="D38" s="73"/>
      <c r="F38" s="61"/>
      <c r="G38" s="61"/>
      <c r="H38" s="66"/>
      <c r="I38" s="59"/>
    </row>
    <row r="39" spans="1:9" x14ac:dyDescent="0.2">
      <c r="A39" s="49"/>
      <c r="B39" s="74"/>
      <c r="C39" s="74"/>
      <c r="D39" s="60"/>
      <c r="F39" s="61"/>
      <c r="G39" s="61"/>
      <c r="H39" s="62"/>
      <c r="I39" s="59"/>
    </row>
    <row r="40" spans="1:9" x14ac:dyDescent="0.2">
      <c r="A40" s="49"/>
      <c r="B40" s="72"/>
      <c r="C40" s="74"/>
      <c r="D40" s="73"/>
      <c r="E40" s="74"/>
      <c r="F40" s="61"/>
      <c r="G40" s="61"/>
      <c r="H40" s="62"/>
      <c r="I40" s="59"/>
    </row>
    <row r="41" spans="1:9" x14ac:dyDescent="0.2">
      <c r="A41" s="49"/>
      <c r="B41" s="74"/>
      <c r="C41" s="74"/>
      <c r="D41" s="60"/>
      <c r="E41" s="74"/>
      <c r="F41" s="61"/>
      <c r="G41" s="61"/>
      <c r="H41" s="62"/>
      <c r="I41" s="59"/>
    </row>
    <row r="42" spans="1:9" x14ac:dyDescent="0.2">
      <c r="A42" s="49"/>
      <c r="B42" s="74"/>
      <c r="C42" s="74"/>
      <c r="D42" s="75"/>
      <c r="E42" s="74"/>
      <c r="F42" s="61"/>
      <c r="G42" s="61"/>
      <c r="H42" s="62"/>
      <c r="I42" s="59"/>
    </row>
    <row r="43" spans="1:9" x14ac:dyDescent="0.2">
      <c r="B43" s="74"/>
      <c r="C43" s="74"/>
      <c r="D43" s="74"/>
      <c r="E43" s="74"/>
      <c r="F43" s="61"/>
      <c r="G43" s="61"/>
      <c r="H43" s="62"/>
      <c r="I43" s="59"/>
    </row>
    <row r="44" spans="1:9" x14ac:dyDescent="0.2">
      <c r="E44" s="74"/>
      <c r="F44" s="61"/>
      <c r="G44" s="61"/>
      <c r="H44" s="62"/>
      <c r="I44" s="59"/>
    </row>
    <row r="45" spans="1:9" x14ac:dyDescent="0.2">
      <c r="E45" s="74"/>
      <c r="F45" s="61"/>
      <c r="G45" s="61"/>
      <c r="H45" s="62"/>
      <c r="I45" s="76"/>
    </row>
    <row r="46" spans="1:9" x14ac:dyDescent="0.2">
      <c r="F46" s="61"/>
      <c r="G46" s="61"/>
      <c r="H46" s="62"/>
      <c r="I46" s="76"/>
    </row>
    <row r="47" spans="1:9" x14ac:dyDescent="0.2">
      <c r="F47" s="61"/>
      <c r="G47" s="53"/>
      <c r="H47" s="62"/>
      <c r="I47" s="76"/>
    </row>
  </sheetData>
  <sheetProtection selectLockedCells="1" selectUnlockedCells="1"/>
  <mergeCells count="2">
    <mergeCell ref="F2:I2"/>
    <mergeCell ref="A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47"/>
  <sheetViews>
    <sheetView workbookViewId="0">
      <selection activeCell="H23" sqref="H23"/>
    </sheetView>
  </sheetViews>
  <sheetFormatPr baseColWidth="10" defaultColWidth="8" defaultRowHeight="12.75" x14ac:dyDescent="0.2"/>
  <cols>
    <col min="1" max="1" width="15.8984375" style="41" customWidth="1"/>
    <col min="2" max="2" width="11" style="41" customWidth="1"/>
    <col min="3" max="3" width="12" style="41" customWidth="1"/>
    <col min="4" max="4" width="8.09765625" style="41" bestFit="1" customWidth="1"/>
    <col min="5" max="5" width="3.69921875" style="41" customWidth="1"/>
    <col min="6" max="6" width="9.19921875" style="42" bestFit="1" customWidth="1"/>
    <col min="7" max="7" width="12.19921875" style="42" bestFit="1" customWidth="1"/>
    <col min="8" max="8" width="7.3984375" style="42" bestFit="1" customWidth="1"/>
    <col min="9" max="9" width="14.59765625" style="42" customWidth="1"/>
    <col min="10" max="10" width="6.3984375" style="41" customWidth="1"/>
    <col min="11" max="16384" width="8" style="41"/>
  </cols>
  <sheetData>
    <row r="1" spans="1:10" ht="13.5" thickBot="1" x14ac:dyDescent="0.25">
      <c r="A1" s="40" t="s">
        <v>49</v>
      </c>
    </row>
    <row r="2" spans="1:10" ht="13.5" thickBot="1" x14ac:dyDescent="0.25">
      <c r="B2" s="43"/>
      <c r="C2" s="43"/>
      <c r="D2" s="43"/>
      <c r="E2" s="44"/>
      <c r="F2" s="268" t="s">
        <v>116</v>
      </c>
      <c r="G2" s="269"/>
      <c r="H2" s="269"/>
      <c r="I2" s="270"/>
    </row>
    <row r="3" spans="1:10" ht="15.75" customHeight="1" thickBot="1" x14ac:dyDescent="0.25">
      <c r="A3" s="43"/>
      <c r="B3" s="45"/>
      <c r="C3" s="46" t="s">
        <v>50</v>
      </c>
      <c r="D3" s="47">
        <v>1</v>
      </c>
      <c r="E3" s="48"/>
      <c r="F3" s="134" t="s">
        <v>51</v>
      </c>
      <c r="G3" s="135"/>
      <c r="H3" s="135"/>
      <c r="I3" s="136"/>
      <c r="J3" s="48"/>
    </row>
    <row r="4" spans="1:10" x14ac:dyDescent="0.2">
      <c r="A4" s="271" t="s">
        <v>51</v>
      </c>
      <c r="B4" s="271"/>
      <c r="C4" s="271"/>
      <c r="D4" s="271"/>
      <c r="E4" s="45"/>
      <c r="F4" s="137"/>
      <c r="G4" s="138"/>
      <c r="H4" s="138"/>
      <c r="I4" s="139" t="s">
        <v>52</v>
      </c>
    </row>
    <row r="5" spans="1:10" x14ac:dyDescent="0.2">
      <c r="A5" s="49"/>
      <c r="B5" s="50"/>
      <c r="C5" s="49"/>
      <c r="D5" s="51"/>
      <c r="F5" s="137"/>
      <c r="G5" s="138"/>
      <c r="H5" s="138"/>
      <c r="I5" s="139"/>
    </row>
    <row r="6" spans="1:10" ht="13.5" thickBot="1" x14ac:dyDescent="0.25">
      <c r="A6" s="49"/>
      <c r="B6" s="50" t="s">
        <v>57</v>
      </c>
      <c r="C6" s="49"/>
      <c r="D6" s="52">
        <f>+TABLAS!D41</f>
        <v>4097.3799999999992</v>
      </c>
      <c r="F6" s="140" t="s">
        <v>53</v>
      </c>
      <c r="G6" s="138" t="s">
        <v>54</v>
      </c>
      <c r="H6" s="138" t="s">
        <v>55</v>
      </c>
      <c r="I6" s="139" t="s">
        <v>56</v>
      </c>
    </row>
    <row r="7" spans="1:10" x14ac:dyDescent="0.2">
      <c r="A7" s="50"/>
      <c r="B7" s="54"/>
      <c r="D7" s="55"/>
      <c r="F7" s="197">
        <v>0.01</v>
      </c>
      <c r="G7" s="53">
        <v>746.04</v>
      </c>
      <c r="H7" s="53">
        <v>0</v>
      </c>
      <c r="I7" s="198">
        <v>1.9199999999999998E-2</v>
      </c>
    </row>
    <row r="8" spans="1:10" x14ac:dyDescent="0.2">
      <c r="A8" s="50" t="s">
        <v>58</v>
      </c>
      <c r="B8" s="49"/>
      <c r="C8" s="49"/>
      <c r="D8" s="56"/>
      <c r="F8" s="197">
        <v>746.05</v>
      </c>
      <c r="G8" s="53">
        <v>6332.05</v>
      </c>
      <c r="H8" s="53">
        <v>14.32</v>
      </c>
      <c r="I8" s="198">
        <v>6.4000000000000001E-2</v>
      </c>
    </row>
    <row r="9" spans="1:10" x14ac:dyDescent="0.2">
      <c r="A9" s="49"/>
      <c r="B9" s="49"/>
      <c r="C9" s="49"/>
      <c r="D9" s="57"/>
      <c r="F9" s="197">
        <v>6332.06</v>
      </c>
      <c r="G9" s="53">
        <v>11128.01</v>
      </c>
      <c r="H9" s="53">
        <v>371.83</v>
      </c>
      <c r="I9" s="198">
        <v>0.10880000000000001</v>
      </c>
    </row>
    <row r="10" spans="1:10" x14ac:dyDescent="0.2">
      <c r="A10" s="49"/>
      <c r="B10" s="49" t="s">
        <v>53</v>
      </c>
      <c r="C10" s="49"/>
      <c r="D10" s="58">
        <f>VLOOKUP(D6,F7:I17,1)</f>
        <v>746.05</v>
      </c>
      <c r="F10" s="197">
        <v>11128.02</v>
      </c>
      <c r="G10" s="53">
        <v>12935.82</v>
      </c>
      <c r="H10" s="53">
        <v>893.63</v>
      </c>
      <c r="I10" s="198">
        <v>0.16</v>
      </c>
    </row>
    <row r="11" spans="1:10" x14ac:dyDescent="0.2">
      <c r="A11" s="49"/>
      <c r="B11" s="49"/>
      <c r="C11" s="49"/>
      <c r="D11" s="58"/>
      <c r="F11" s="197">
        <v>12935.83</v>
      </c>
      <c r="G11" s="59">
        <v>15487.71</v>
      </c>
      <c r="H11" s="53">
        <v>1182.8800000000001</v>
      </c>
      <c r="I11" s="198">
        <v>0.17920000000000003</v>
      </c>
    </row>
    <row r="12" spans="1:10" x14ac:dyDescent="0.2">
      <c r="A12" s="49"/>
      <c r="B12" s="49" t="s">
        <v>59</v>
      </c>
      <c r="C12" s="49"/>
      <c r="D12" s="58">
        <f>D6-D10</f>
        <v>3351.329999999999</v>
      </c>
      <c r="F12" s="197">
        <v>15487.72</v>
      </c>
      <c r="G12" s="53">
        <v>31236.49</v>
      </c>
      <c r="H12" s="53">
        <v>1640.18</v>
      </c>
      <c r="I12" s="198">
        <v>0.21359999999999998</v>
      </c>
    </row>
    <row r="13" spans="1:10" x14ac:dyDescent="0.2">
      <c r="A13" s="49"/>
      <c r="B13" s="49"/>
      <c r="C13" s="49"/>
      <c r="D13" s="58"/>
      <c r="F13" s="199">
        <v>31236.5</v>
      </c>
      <c r="G13" s="59">
        <v>49233</v>
      </c>
      <c r="H13" s="59">
        <v>5004.12</v>
      </c>
      <c r="I13" s="200">
        <v>0.23519999999999999</v>
      </c>
    </row>
    <row r="14" spans="1:10" x14ac:dyDescent="0.2">
      <c r="A14" s="49"/>
      <c r="B14" s="49" t="s">
        <v>60</v>
      </c>
      <c r="C14" s="49"/>
      <c r="D14" s="58">
        <f>VLOOKUP(D6,F7:I17,4)</f>
        <v>6.4000000000000001E-2</v>
      </c>
      <c r="F14" s="199">
        <v>49233.01</v>
      </c>
      <c r="G14" s="59">
        <v>93993.9</v>
      </c>
      <c r="H14" s="59">
        <v>9236.89</v>
      </c>
      <c r="I14" s="200">
        <v>0.3</v>
      </c>
    </row>
    <row r="15" spans="1:10" x14ac:dyDescent="0.2">
      <c r="A15" s="49"/>
      <c r="B15" s="49"/>
      <c r="C15" s="49"/>
      <c r="D15" s="58"/>
      <c r="F15" s="199">
        <v>93993.909999999989</v>
      </c>
      <c r="G15" s="59">
        <v>125325.2</v>
      </c>
      <c r="H15" s="59">
        <v>22665.17</v>
      </c>
      <c r="I15" s="200">
        <v>0.32</v>
      </c>
    </row>
    <row r="16" spans="1:10" x14ac:dyDescent="0.2">
      <c r="A16" s="49"/>
      <c r="B16" s="49" t="s">
        <v>61</v>
      </c>
      <c r="C16" s="49"/>
      <c r="D16" s="58">
        <f>D12*D14/100</f>
        <v>2.1448511999999993</v>
      </c>
      <c r="F16" s="199">
        <v>125325.20999999999</v>
      </c>
      <c r="G16" s="59">
        <v>375975.61</v>
      </c>
      <c r="H16" s="59">
        <v>32691.18</v>
      </c>
      <c r="I16" s="200">
        <v>0.34</v>
      </c>
    </row>
    <row r="17" spans="1:9" x14ac:dyDescent="0.2">
      <c r="A17" s="49"/>
      <c r="B17" s="49"/>
      <c r="C17" s="49"/>
      <c r="D17" s="58"/>
      <c r="E17" s="42"/>
      <c r="F17" s="199">
        <v>375975.62</v>
      </c>
      <c r="G17" s="59">
        <v>99999999</v>
      </c>
      <c r="H17" s="59">
        <v>117912.32000000001</v>
      </c>
      <c r="I17" s="200">
        <v>0.35</v>
      </c>
    </row>
    <row r="18" spans="1:9" x14ac:dyDescent="0.2">
      <c r="A18" s="49"/>
      <c r="B18" s="49" t="s">
        <v>55</v>
      </c>
      <c r="C18" s="49"/>
      <c r="D18" s="58">
        <f>VLOOKUP(D6,F7:I17,3)</f>
        <v>14.32</v>
      </c>
      <c r="F18" s="142"/>
      <c r="G18" s="141"/>
      <c r="H18" s="141"/>
      <c r="I18" s="143"/>
    </row>
    <row r="19" spans="1:9" ht="13.5" thickBot="1" x14ac:dyDescent="0.25">
      <c r="A19" s="49"/>
      <c r="B19" s="49"/>
      <c r="C19" s="49"/>
      <c r="D19" s="58"/>
      <c r="F19" s="193"/>
      <c r="G19" s="194"/>
      <c r="H19" s="194"/>
      <c r="I19" s="195"/>
    </row>
    <row r="20" spans="1:9" x14ac:dyDescent="0.2">
      <c r="A20" s="49"/>
      <c r="B20" s="50" t="s">
        <v>65</v>
      </c>
      <c r="C20" s="49"/>
      <c r="D20" s="63">
        <f>D16+D18</f>
        <v>16.464851199999998</v>
      </c>
      <c r="F20" s="41"/>
      <c r="G20" s="41"/>
      <c r="H20" s="41"/>
      <c r="I20" s="41"/>
    </row>
    <row r="21" spans="1:9" x14ac:dyDescent="0.2">
      <c r="A21" s="49"/>
      <c r="B21" s="49"/>
      <c r="C21" s="49"/>
      <c r="D21" s="57"/>
      <c r="F21" s="41"/>
      <c r="G21" s="41"/>
      <c r="H21" s="41"/>
      <c r="I21" s="41"/>
    </row>
    <row r="22" spans="1:9" x14ac:dyDescent="0.2">
      <c r="A22" s="49"/>
      <c r="B22" s="50" t="s">
        <v>70</v>
      </c>
      <c r="C22" s="49"/>
      <c r="D22" s="69">
        <f>+D20</f>
        <v>16.464851199999998</v>
      </c>
      <c r="F22" s="41"/>
      <c r="G22" s="41"/>
      <c r="H22" s="41"/>
      <c r="I22" s="41"/>
    </row>
    <row r="23" spans="1:9" x14ac:dyDescent="0.2">
      <c r="A23" s="49"/>
      <c r="B23" s="54" t="s">
        <v>71</v>
      </c>
      <c r="C23" s="49"/>
      <c r="D23" s="69">
        <f>+D22/D6</f>
        <v>4.018385212013531E-3</v>
      </c>
      <c r="F23" s="41"/>
      <c r="G23" s="41"/>
      <c r="H23" s="41"/>
      <c r="I23" s="41"/>
    </row>
    <row r="24" spans="1:9" x14ac:dyDescent="0.2">
      <c r="A24" s="49"/>
      <c r="B24" s="54"/>
      <c r="C24" s="49"/>
      <c r="D24" s="69"/>
      <c r="F24" s="41"/>
      <c r="G24" s="41"/>
      <c r="H24" s="41"/>
      <c r="I24" s="41"/>
    </row>
    <row r="25" spans="1:9" x14ac:dyDescent="0.2">
      <c r="B25" s="54"/>
      <c r="C25" s="54"/>
      <c r="D25" s="68"/>
      <c r="F25" s="41"/>
      <c r="G25" s="41"/>
      <c r="H25" s="41"/>
      <c r="I25" s="41"/>
    </row>
    <row r="26" spans="1:9" x14ac:dyDescent="0.2">
      <c r="A26" s="49"/>
      <c r="B26" s="49"/>
      <c r="C26" s="49"/>
      <c r="D26" s="70"/>
      <c r="F26" s="41"/>
      <c r="G26" s="41"/>
      <c r="H26" s="41"/>
      <c r="I26" s="41"/>
    </row>
    <row r="27" spans="1:9" x14ac:dyDescent="0.2">
      <c r="A27" s="49"/>
      <c r="B27" s="49"/>
      <c r="C27" s="49"/>
      <c r="D27" s="70"/>
      <c r="F27" s="41"/>
      <c r="G27" s="41"/>
      <c r="H27" s="41"/>
      <c r="I27" s="41"/>
    </row>
    <row r="28" spans="1:9" x14ac:dyDescent="0.2">
      <c r="A28" s="54"/>
      <c r="B28" s="50"/>
      <c r="C28" s="49"/>
      <c r="D28" s="70"/>
      <c r="F28" s="41"/>
      <c r="G28" s="41"/>
      <c r="H28" s="41"/>
      <c r="I28" s="41"/>
    </row>
    <row r="29" spans="1:9" x14ac:dyDescent="0.2">
      <c r="A29" s="50"/>
      <c r="B29" s="49"/>
      <c r="C29" s="49"/>
      <c r="D29" s="70"/>
      <c r="F29" s="41"/>
      <c r="G29" s="41"/>
      <c r="H29" s="41"/>
      <c r="I29" s="41"/>
    </row>
    <row r="30" spans="1:9" x14ac:dyDescent="0.2">
      <c r="A30" s="49"/>
      <c r="B30" s="49"/>
      <c r="C30" s="49"/>
      <c r="D30" s="70"/>
      <c r="F30" s="71"/>
      <c r="G30" s="41"/>
      <c r="H30" s="41"/>
      <c r="I30" s="41"/>
    </row>
    <row r="31" spans="1:9" x14ac:dyDescent="0.2">
      <c r="A31" s="49"/>
      <c r="F31" s="62"/>
      <c r="G31" s="41"/>
      <c r="H31" s="41"/>
      <c r="I31" s="41"/>
    </row>
    <row r="32" spans="1:9" x14ac:dyDescent="0.2">
      <c r="A32" s="49"/>
      <c r="B32" s="49"/>
      <c r="C32" s="49"/>
      <c r="D32" s="70"/>
      <c r="F32" s="61"/>
      <c r="G32" s="41"/>
      <c r="H32" s="41"/>
      <c r="I32" s="41"/>
    </row>
    <row r="33" spans="1:9" x14ac:dyDescent="0.2">
      <c r="A33" s="49"/>
      <c r="B33" s="50" t="s">
        <v>51</v>
      </c>
      <c r="C33" s="50"/>
      <c r="F33" s="61"/>
      <c r="G33" s="41"/>
      <c r="H33" s="41"/>
      <c r="I33" s="41"/>
    </row>
    <row r="34" spans="1:9" x14ac:dyDescent="0.2">
      <c r="A34" s="49"/>
      <c r="B34" s="72"/>
      <c r="C34" s="72"/>
      <c r="D34" s="73"/>
      <c r="F34" s="61"/>
      <c r="G34" s="71"/>
      <c r="H34" s="71"/>
      <c r="I34" s="59"/>
    </row>
    <row r="35" spans="1:9" x14ac:dyDescent="0.2">
      <c r="A35" s="49"/>
      <c r="B35" s="74"/>
      <c r="C35" s="74"/>
      <c r="D35" s="60"/>
      <c r="F35" s="61"/>
      <c r="G35" s="61"/>
      <c r="H35" s="62"/>
      <c r="I35" s="59"/>
    </row>
    <row r="36" spans="1:9" x14ac:dyDescent="0.2">
      <c r="A36" s="49"/>
      <c r="B36" s="72"/>
      <c r="C36" s="74"/>
      <c r="D36" s="73"/>
      <c r="E36" s="74"/>
      <c r="F36" s="61"/>
      <c r="G36" s="61"/>
      <c r="H36" s="62"/>
      <c r="I36" s="59"/>
    </row>
    <row r="37" spans="1:9" x14ac:dyDescent="0.2">
      <c r="A37" s="49"/>
      <c r="B37" s="74"/>
      <c r="C37" s="74"/>
      <c r="D37" s="60"/>
      <c r="E37" s="74"/>
      <c r="F37" s="61"/>
      <c r="G37" s="61"/>
      <c r="H37" s="62"/>
      <c r="I37" s="59"/>
    </row>
    <row r="38" spans="1:9" x14ac:dyDescent="0.2">
      <c r="A38" s="49"/>
      <c r="B38" s="74"/>
      <c r="C38" s="74"/>
      <c r="D38" s="75"/>
      <c r="E38" s="74"/>
      <c r="F38" s="61"/>
      <c r="G38" s="61"/>
      <c r="H38" s="66"/>
      <c r="I38" s="59"/>
    </row>
    <row r="39" spans="1:9" x14ac:dyDescent="0.2">
      <c r="B39" s="74"/>
      <c r="C39" s="74"/>
      <c r="D39" s="74"/>
      <c r="E39" s="74"/>
      <c r="F39" s="61"/>
      <c r="G39" s="61"/>
      <c r="H39" s="62"/>
      <c r="I39" s="59"/>
    </row>
    <row r="40" spans="1:9" x14ac:dyDescent="0.2">
      <c r="E40" s="74"/>
      <c r="F40" s="61"/>
      <c r="G40" s="61"/>
      <c r="H40" s="62"/>
      <c r="I40" s="59"/>
    </row>
    <row r="41" spans="1:9" x14ac:dyDescent="0.2">
      <c r="E41" s="74"/>
      <c r="F41" s="61"/>
      <c r="G41" s="61"/>
      <c r="H41" s="62"/>
      <c r="I41" s="59"/>
    </row>
    <row r="42" spans="1:9" x14ac:dyDescent="0.2">
      <c r="F42" s="61"/>
      <c r="G42" s="61"/>
      <c r="H42" s="62"/>
      <c r="I42" s="59"/>
    </row>
    <row r="43" spans="1:9" x14ac:dyDescent="0.2">
      <c r="F43" s="61"/>
      <c r="G43" s="61"/>
      <c r="H43" s="62"/>
      <c r="I43" s="59"/>
    </row>
    <row r="44" spans="1:9" x14ac:dyDescent="0.2">
      <c r="G44" s="61"/>
      <c r="H44" s="62"/>
      <c r="I44" s="59"/>
    </row>
    <row r="45" spans="1:9" x14ac:dyDescent="0.2">
      <c r="G45" s="61"/>
      <c r="H45" s="62"/>
      <c r="I45" s="76"/>
    </row>
    <row r="46" spans="1:9" x14ac:dyDescent="0.2">
      <c r="G46" s="61"/>
      <c r="H46" s="62"/>
      <c r="I46" s="76"/>
    </row>
    <row r="47" spans="1:9" x14ac:dyDescent="0.2">
      <c r="G47" s="53"/>
      <c r="H47" s="62"/>
      <c r="I47" s="76"/>
    </row>
  </sheetData>
  <sheetProtection selectLockedCells="1" selectUnlockedCells="1"/>
  <mergeCells count="2">
    <mergeCell ref="F2:I2"/>
    <mergeCell ref="A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E1:T206"/>
  <sheetViews>
    <sheetView workbookViewId="0">
      <selection sqref="A1:P1048576"/>
    </sheetView>
  </sheetViews>
  <sheetFormatPr baseColWidth="10" defaultColWidth="11.296875" defaultRowHeight="14.25" x14ac:dyDescent="0.2"/>
  <cols>
    <col min="1" max="1" width="3.8984375" bestFit="1" customWidth="1"/>
    <col min="2" max="2" width="36" bestFit="1" customWidth="1"/>
    <col min="3" max="3" width="14.796875" bestFit="1" customWidth="1"/>
    <col min="4" max="4" width="11.8984375" bestFit="1" customWidth="1"/>
    <col min="5" max="5" width="11.69921875" style="160" bestFit="1" customWidth="1"/>
    <col min="6" max="6" width="7.8984375" style="192" bestFit="1" customWidth="1"/>
    <col min="7" max="7" width="6.8984375" bestFit="1" customWidth="1"/>
    <col min="8" max="8" width="2.19921875" bestFit="1" customWidth="1"/>
    <col min="9" max="9" width="2.8984375" bestFit="1" customWidth="1"/>
    <col min="10" max="13" width="3.09765625" bestFit="1" customWidth="1"/>
    <col min="14" max="14" width="3.8984375" bestFit="1" customWidth="1"/>
    <col min="15" max="15" width="20.19921875" bestFit="1" customWidth="1"/>
    <col min="16" max="16" width="11.8984375" bestFit="1" customWidth="1"/>
  </cols>
  <sheetData>
    <row r="1" spans="5:20" s="161" customFormat="1" x14ac:dyDescent="0.2">
      <c r="E1" s="173"/>
      <c r="F1" s="191"/>
      <c r="S1" s="177"/>
      <c r="T1" s="179"/>
    </row>
    <row r="2" spans="5:20" x14ac:dyDescent="0.2">
      <c r="F2"/>
      <c r="S2" s="177"/>
      <c r="T2" s="179"/>
    </row>
    <row r="3" spans="5:20" x14ac:dyDescent="0.2">
      <c r="F3"/>
      <c r="S3" s="177"/>
      <c r="T3" s="179"/>
    </row>
    <row r="4" spans="5:20" x14ac:dyDescent="0.2">
      <c r="F4"/>
      <c r="S4" s="177"/>
      <c r="T4" s="179"/>
    </row>
    <row r="5" spans="5:20" x14ac:dyDescent="0.2">
      <c r="F5"/>
      <c r="S5" s="177"/>
      <c r="T5" s="179"/>
    </row>
    <row r="6" spans="5:20" x14ac:dyDescent="0.2">
      <c r="F6"/>
      <c r="S6" s="177"/>
      <c r="T6" s="179"/>
    </row>
    <row r="7" spans="5:20" x14ac:dyDescent="0.2">
      <c r="F7"/>
      <c r="S7" s="177"/>
      <c r="T7" s="179"/>
    </row>
    <row r="8" spans="5:20" x14ac:dyDescent="0.2">
      <c r="F8"/>
      <c r="S8" s="177"/>
      <c r="T8" s="179"/>
    </row>
    <row r="9" spans="5:20" x14ac:dyDescent="0.2">
      <c r="F9"/>
      <c r="S9" s="177"/>
      <c r="T9" s="179"/>
    </row>
    <row r="10" spans="5:20" x14ac:dyDescent="0.2">
      <c r="F10"/>
      <c r="S10" s="177"/>
      <c r="T10" s="179"/>
    </row>
    <row r="11" spans="5:20" x14ac:dyDescent="0.2">
      <c r="F11"/>
      <c r="S11" s="177"/>
      <c r="T11" s="179"/>
    </row>
    <row r="12" spans="5:20" x14ac:dyDescent="0.2">
      <c r="F12"/>
      <c r="S12" s="177"/>
      <c r="T12" s="179"/>
    </row>
    <row r="13" spans="5:20" x14ac:dyDescent="0.2">
      <c r="F13"/>
      <c r="S13" s="177"/>
      <c r="T13" s="179"/>
    </row>
    <row r="14" spans="5:20" x14ac:dyDescent="0.2">
      <c r="F14"/>
      <c r="S14" s="177"/>
      <c r="T14" s="179"/>
    </row>
    <row r="15" spans="5:20" x14ac:dyDescent="0.2">
      <c r="F15"/>
      <c r="S15" s="177"/>
      <c r="T15" s="179"/>
    </row>
    <row r="16" spans="5:20" x14ac:dyDescent="0.2">
      <c r="F16"/>
      <c r="S16" s="177"/>
      <c r="T16" s="179"/>
    </row>
    <row r="17" spans="6:20" x14ac:dyDescent="0.2">
      <c r="F17"/>
      <c r="S17" s="177"/>
      <c r="T17" s="179"/>
    </row>
    <row r="18" spans="6:20" x14ac:dyDescent="0.2">
      <c r="F18"/>
      <c r="S18" s="177"/>
      <c r="T18" s="179"/>
    </row>
    <row r="19" spans="6:20" x14ac:dyDescent="0.2">
      <c r="F19"/>
      <c r="S19" s="177"/>
      <c r="T19" s="179"/>
    </row>
    <row r="20" spans="6:20" x14ac:dyDescent="0.2">
      <c r="F20"/>
      <c r="S20" s="177"/>
      <c r="T20" s="179"/>
    </row>
    <row r="21" spans="6:20" x14ac:dyDescent="0.2">
      <c r="F21"/>
      <c r="S21" s="177"/>
      <c r="T21" s="179"/>
    </row>
    <row r="22" spans="6:20" x14ac:dyDescent="0.2">
      <c r="F22"/>
      <c r="S22" s="177"/>
      <c r="T22" s="179"/>
    </row>
    <row r="23" spans="6:20" x14ac:dyDescent="0.2">
      <c r="F23"/>
      <c r="S23" s="177"/>
      <c r="T23" s="179"/>
    </row>
    <row r="24" spans="6:20" x14ac:dyDescent="0.2">
      <c r="F24"/>
      <c r="S24" s="177"/>
      <c r="T24" s="179"/>
    </row>
    <row r="25" spans="6:20" x14ac:dyDescent="0.2">
      <c r="F25"/>
      <c r="S25" s="177"/>
      <c r="T25" s="179"/>
    </row>
    <row r="26" spans="6:20" x14ac:dyDescent="0.2">
      <c r="F26"/>
      <c r="S26" s="177"/>
      <c r="T26" s="179"/>
    </row>
    <row r="27" spans="6:20" x14ac:dyDescent="0.2">
      <c r="F27"/>
      <c r="S27" s="177"/>
      <c r="T27" s="179"/>
    </row>
    <row r="28" spans="6:20" x14ac:dyDescent="0.2">
      <c r="F28"/>
      <c r="S28" s="177"/>
      <c r="T28" s="179"/>
    </row>
    <row r="29" spans="6:20" x14ac:dyDescent="0.2">
      <c r="F29"/>
      <c r="S29" s="177"/>
      <c r="T29" s="179"/>
    </row>
    <row r="30" spans="6:20" x14ac:dyDescent="0.2">
      <c r="F30"/>
      <c r="S30" s="177"/>
      <c r="T30" s="179"/>
    </row>
    <row r="31" spans="6:20" x14ac:dyDescent="0.2">
      <c r="F31"/>
      <c r="S31" s="177"/>
      <c r="T31" s="179"/>
    </row>
    <row r="32" spans="6:20" x14ac:dyDescent="0.2">
      <c r="F32"/>
      <c r="S32" s="177"/>
      <c r="T32" s="179"/>
    </row>
    <row r="33" spans="6:20" x14ac:dyDescent="0.2">
      <c r="F33"/>
      <c r="S33" s="177"/>
      <c r="T33" s="179"/>
    </row>
    <row r="34" spans="6:20" x14ac:dyDescent="0.2">
      <c r="F34"/>
      <c r="S34" s="177"/>
      <c r="T34" s="179"/>
    </row>
    <row r="35" spans="6:20" x14ac:dyDescent="0.2">
      <c r="F35"/>
      <c r="S35" s="177"/>
      <c r="T35" s="179"/>
    </row>
    <row r="36" spans="6:20" x14ac:dyDescent="0.2">
      <c r="F36"/>
      <c r="S36" s="177"/>
      <c r="T36" s="179"/>
    </row>
    <row r="37" spans="6:20" x14ac:dyDescent="0.2">
      <c r="F37"/>
      <c r="S37" s="177"/>
      <c r="T37" s="179"/>
    </row>
    <row r="38" spans="6:20" x14ac:dyDescent="0.2">
      <c r="F38"/>
      <c r="S38" s="177"/>
      <c r="T38" s="179"/>
    </row>
    <row r="39" spans="6:20" x14ac:dyDescent="0.2">
      <c r="F39"/>
      <c r="S39" s="177"/>
      <c r="T39" s="179"/>
    </row>
    <row r="40" spans="6:20" x14ac:dyDescent="0.2">
      <c r="F40"/>
      <c r="S40" s="177"/>
      <c r="T40" s="179"/>
    </row>
    <row r="41" spans="6:20" x14ac:dyDescent="0.2">
      <c r="F41"/>
      <c r="S41" s="177"/>
      <c r="T41" s="179"/>
    </row>
    <row r="42" spans="6:20" x14ac:dyDescent="0.2">
      <c r="F42"/>
      <c r="S42" s="177"/>
      <c r="T42" s="179"/>
    </row>
    <row r="43" spans="6:20" x14ac:dyDescent="0.2">
      <c r="F43"/>
      <c r="S43" s="177"/>
      <c r="T43" s="179"/>
    </row>
    <row r="44" spans="6:20" x14ac:dyDescent="0.2">
      <c r="F44"/>
      <c r="S44" s="177"/>
      <c r="T44" s="179"/>
    </row>
    <row r="45" spans="6:20" x14ac:dyDescent="0.2">
      <c r="F45"/>
      <c r="S45" s="177"/>
      <c r="T45" s="179"/>
    </row>
    <row r="46" spans="6:20" x14ac:dyDescent="0.2">
      <c r="F46"/>
      <c r="S46" s="177"/>
      <c r="T46" s="179"/>
    </row>
    <row r="47" spans="6:20" x14ac:dyDescent="0.2">
      <c r="F47"/>
      <c r="S47" s="177"/>
      <c r="T47" s="179"/>
    </row>
    <row r="48" spans="6:20" x14ac:dyDescent="0.2">
      <c r="F48"/>
      <c r="S48" s="177"/>
      <c r="T48" s="179"/>
    </row>
    <row r="49" spans="6:20" x14ac:dyDescent="0.2">
      <c r="F49"/>
      <c r="S49" s="177"/>
      <c r="T49" s="179"/>
    </row>
    <row r="50" spans="6:20" x14ac:dyDescent="0.2">
      <c r="F50"/>
      <c r="S50" s="177"/>
      <c r="T50" s="179"/>
    </row>
    <row r="51" spans="6:20" x14ac:dyDescent="0.2">
      <c r="F51"/>
      <c r="S51" s="177"/>
      <c r="T51" s="179"/>
    </row>
    <row r="52" spans="6:20" x14ac:dyDescent="0.2">
      <c r="F52"/>
      <c r="S52" s="177"/>
      <c r="T52" s="179"/>
    </row>
    <row r="53" spans="6:20" x14ac:dyDescent="0.2">
      <c r="F53"/>
      <c r="S53" s="177"/>
      <c r="T53" s="179"/>
    </row>
    <row r="54" spans="6:20" x14ac:dyDescent="0.2">
      <c r="F54"/>
      <c r="S54" s="177"/>
      <c r="T54" s="179"/>
    </row>
    <row r="55" spans="6:20" x14ac:dyDescent="0.2">
      <c r="F55"/>
      <c r="S55" s="177"/>
      <c r="T55" s="179"/>
    </row>
    <row r="56" spans="6:20" x14ac:dyDescent="0.2">
      <c r="F56"/>
      <c r="S56" s="177"/>
      <c r="T56" s="179"/>
    </row>
    <row r="57" spans="6:20" x14ac:dyDescent="0.2">
      <c r="F57"/>
      <c r="S57" s="177"/>
      <c r="T57" s="179"/>
    </row>
    <row r="58" spans="6:20" x14ac:dyDescent="0.2">
      <c r="F58"/>
      <c r="S58" s="177"/>
      <c r="T58" s="179"/>
    </row>
    <row r="59" spans="6:20" x14ac:dyDescent="0.2">
      <c r="F59"/>
      <c r="S59" s="177"/>
      <c r="T59" s="179"/>
    </row>
    <row r="60" spans="6:20" x14ac:dyDescent="0.2">
      <c r="F60"/>
      <c r="S60" s="177"/>
      <c r="T60" s="179"/>
    </row>
    <row r="61" spans="6:20" x14ac:dyDescent="0.2">
      <c r="F61"/>
      <c r="S61" s="177"/>
      <c r="T61" s="179"/>
    </row>
    <row r="62" spans="6:20" x14ac:dyDescent="0.2">
      <c r="F62"/>
      <c r="S62" s="177"/>
      <c r="T62" s="179"/>
    </row>
    <row r="63" spans="6:20" x14ac:dyDescent="0.2">
      <c r="F63"/>
      <c r="S63" s="177"/>
      <c r="T63" s="179"/>
    </row>
    <row r="64" spans="6:20" x14ac:dyDescent="0.2">
      <c r="F64"/>
      <c r="S64" s="177"/>
      <c r="T64" s="179"/>
    </row>
    <row r="65" spans="6:20" x14ac:dyDescent="0.2">
      <c r="F65"/>
      <c r="S65" s="177"/>
      <c r="T65" s="179"/>
    </row>
    <row r="66" spans="6:20" x14ac:dyDescent="0.2">
      <c r="F66"/>
      <c r="S66" s="177"/>
      <c r="T66" s="179"/>
    </row>
    <row r="67" spans="6:20" x14ac:dyDescent="0.2">
      <c r="F67"/>
      <c r="S67" s="177"/>
      <c r="T67" s="179"/>
    </row>
    <row r="68" spans="6:20" x14ac:dyDescent="0.2">
      <c r="F68"/>
      <c r="S68" s="177"/>
      <c r="T68" s="179"/>
    </row>
    <row r="69" spans="6:20" x14ac:dyDescent="0.2">
      <c r="F69"/>
      <c r="S69" s="177"/>
      <c r="T69" s="179"/>
    </row>
    <row r="70" spans="6:20" x14ac:dyDescent="0.2">
      <c r="F70"/>
      <c r="S70" s="177"/>
      <c r="T70" s="179"/>
    </row>
    <row r="71" spans="6:20" x14ac:dyDescent="0.2">
      <c r="F71"/>
      <c r="S71" s="177"/>
      <c r="T71" s="179"/>
    </row>
    <row r="72" spans="6:20" x14ac:dyDescent="0.2">
      <c r="F72"/>
      <c r="S72" s="177"/>
      <c r="T72" s="179"/>
    </row>
    <row r="73" spans="6:20" x14ac:dyDescent="0.2">
      <c r="F73"/>
      <c r="S73" s="177"/>
      <c r="T73" s="179"/>
    </row>
    <row r="74" spans="6:20" x14ac:dyDescent="0.2">
      <c r="F74"/>
      <c r="S74" s="177"/>
      <c r="T74" s="179"/>
    </row>
    <row r="75" spans="6:20" x14ac:dyDescent="0.2">
      <c r="F75"/>
      <c r="S75" s="177"/>
      <c r="T75" s="179"/>
    </row>
    <row r="76" spans="6:20" x14ac:dyDescent="0.2">
      <c r="F76"/>
      <c r="S76" s="177"/>
      <c r="T76" s="179"/>
    </row>
    <row r="77" spans="6:20" x14ac:dyDescent="0.2">
      <c r="F77"/>
      <c r="S77" s="177"/>
      <c r="T77" s="179"/>
    </row>
    <row r="78" spans="6:20" x14ac:dyDescent="0.2">
      <c r="F78"/>
      <c r="S78" s="177"/>
      <c r="T78" s="179"/>
    </row>
    <row r="79" spans="6:20" x14ac:dyDescent="0.2">
      <c r="F79"/>
      <c r="S79" s="177"/>
      <c r="T79" s="179"/>
    </row>
    <row r="80" spans="6:20" x14ac:dyDescent="0.2">
      <c r="F80"/>
      <c r="S80" s="177"/>
      <c r="T80" s="179"/>
    </row>
    <row r="81" spans="6:20" x14ac:dyDescent="0.2">
      <c r="F81"/>
      <c r="S81" s="177"/>
      <c r="T81" s="179"/>
    </row>
    <row r="82" spans="6:20" x14ac:dyDescent="0.2">
      <c r="F82"/>
      <c r="S82" s="177"/>
      <c r="T82" s="179"/>
    </row>
    <row r="83" spans="6:20" x14ac:dyDescent="0.2">
      <c r="F83"/>
      <c r="S83" s="177"/>
      <c r="T83" s="179"/>
    </row>
    <row r="84" spans="6:20" x14ac:dyDescent="0.2">
      <c r="F84"/>
      <c r="S84" s="177"/>
      <c r="T84" s="179"/>
    </row>
    <row r="85" spans="6:20" x14ac:dyDescent="0.2">
      <c r="F85"/>
      <c r="S85" s="177"/>
      <c r="T85" s="179"/>
    </row>
    <row r="86" spans="6:20" x14ac:dyDescent="0.2">
      <c r="F86"/>
      <c r="S86" s="177"/>
      <c r="T86" s="179"/>
    </row>
    <row r="87" spans="6:20" x14ac:dyDescent="0.2">
      <c r="F87"/>
      <c r="S87" s="177"/>
      <c r="T87" s="179"/>
    </row>
    <row r="88" spans="6:20" x14ac:dyDescent="0.2">
      <c r="F88"/>
      <c r="S88" s="177"/>
      <c r="T88" s="179"/>
    </row>
    <row r="89" spans="6:20" x14ac:dyDescent="0.2">
      <c r="F89"/>
      <c r="S89" s="177"/>
      <c r="T89" s="179"/>
    </row>
    <row r="90" spans="6:20" x14ac:dyDescent="0.2">
      <c r="F90"/>
      <c r="S90" s="177"/>
      <c r="T90" s="179"/>
    </row>
    <row r="91" spans="6:20" x14ac:dyDescent="0.2">
      <c r="F91"/>
      <c r="S91" s="177"/>
      <c r="T91" s="179"/>
    </row>
    <row r="92" spans="6:20" x14ac:dyDescent="0.2">
      <c r="F92"/>
      <c r="S92" s="177"/>
      <c r="T92" s="179"/>
    </row>
    <row r="93" spans="6:20" x14ac:dyDescent="0.2">
      <c r="F93"/>
      <c r="S93" s="177"/>
      <c r="T93" s="179"/>
    </row>
    <row r="94" spans="6:20" x14ac:dyDescent="0.2">
      <c r="F94"/>
      <c r="S94" s="177"/>
      <c r="T94" s="179"/>
    </row>
    <row r="95" spans="6:20" x14ac:dyDescent="0.2">
      <c r="F95"/>
      <c r="S95" s="177"/>
      <c r="T95" s="179"/>
    </row>
    <row r="96" spans="6:20" x14ac:dyDescent="0.2">
      <c r="F96"/>
      <c r="S96" s="177"/>
      <c r="T96" s="179"/>
    </row>
    <row r="97" spans="6:20" x14ac:dyDescent="0.2">
      <c r="F97"/>
      <c r="S97" s="177"/>
      <c r="T97" s="179"/>
    </row>
    <row r="98" spans="6:20" x14ac:dyDescent="0.2">
      <c r="F98"/>
      <c r="S98" s="177"/>
      <c r="T98" s="179"/>
    </row>
    <row r="99" spans="6:20" x14ac:dyDescent="0.2">
      <c r="F99"/>
      <c r="S99" s="177"/>
      <c r="T99" s="179"/>
    </row>
    <row r="100" spans="6:20" x14ac:dyDescent="0.2">
      <c r="F100"/>
      <c r="S100" s="177"/>
      <c r="T100" s="179"/>
    </row>
    <row r="101" spans="6:20" x14ac:dyDescent="0.2">
      <c r="F101"/>
      <c r="S101" s="177"/>
      <c r="T101" s="179"/>
    </row>
    <row r="102" spans="6:20" x14ac:dyDescent="0.2">
      <c r="F102"/>
      <c r="S102" s="177"/>
      <c r="T102" s="179"/>
    </row>
    <row r="103" spans="6:20" x14ac:dyDescent="0.2">
      <c r="F103"/>
      <c r="S103" s="177"/>
      <c r="T103" s="179"/>
    </row>
    <row r="104" spans="6:20" x14ac:dyDescent="0.2">
      <c r="F104"/>
      <c r="S104" s="177"/>
      <c r="T104" s="179"/>
    </row>
    <row r="105" spans="6:20" x14ac:dyDescent="0.2">
      <c r="F105"/>
      <c r="S105" s="177"/>
      <c r="T105" s="179"/>
    </row>
    <row r="106" spans="6:20" x14ac:dyDescent="0.2">
      <c r="F106"/>
      <c r="S106" s="177"/>
      <c r="T106" s="179"/>
    </row>
    <row r="107" spans="6:20" x14ac:dyDescent="0.2">
      <c r="F107"/>
      <c r="S107" s="177"/>
      <c r="T107" s="179"/>
    </row>
    <row r="108" spans="6:20" x14ac:dyDescent="0.2">
      <c r="F108"/>
      <c r="S108" s="177"/>
      <c r="T108" s="179"/>
    </row>
    <row r="109" spans="6:20" x14ac:dyDescent="0.2">
      <c r="F109"/>
      <c r="S109" s="177"/>
      <c r="T109" s="179"/>
    </row>
    <row r="110" spans="6:20" x14ac:dyDescent="0.2">
      <c r="F110"/>
      <c r="S110" s="177"/>
      <c r="T110" s="179"/>
    </row>
    <row r="111" spans="6:20" x14ac:dyDescent="0.2">
      <c r="F111"/>
      <c r="S111" s="177"/>
      <c r="T111" s="179"/>
    </row>
    <row r="112" spans="6:20" x14ac:dyDescent="0.2">
      <c r="F112"/>
      <c r="S112" s="177"/>
      <c r="T112" s="179"/>
    </row>
    <row r="113" spans="6:20" x14ac:dyDescent="0.2">
      <c r="F113"/>
      <c r="S113" s="177"/>
      <c r="T113" s="179"/>
    </row>
    <row r="114" spans="6:20" x14ac:dyDescent="0.2">
      <c r="F114"/>
      <c r="S114" s="177"/>
      <c r="T114" s="179"/>
    </row>
    <row r="115" spans="6:20" x14ac:dyDescent="0.2">
      <c r="F115"/>
      <c r="S115" s="177"/>
      <c r="T115" s="179"/>
    </row>
    <row r="116" spans="6:20" x14ac:dyDescent="0.2">
      <c r="F116"/>
      <c r="S116" s="177"/>
      <c r="T116" s="179"/>
    </row>
    <row r="117" spans="6:20" x14ac:dyDescent="0.2">
      <c r="F117"/>
      <c r="S117" s="177"/>
      <c r="T117" s="179"/>
    </row>
    <row r="118" spans="6:20" x14ac:dyDescent="0.2">
      <c r="F118"/>
      <c r="S118" s="177"/>
      <c r="T118" s="179"/>
    </row>
    <row r="119" spans="6:20" x14ac:dyDescent="0.2">
      <c r="F119"/>
      <c r="S119" s="177"/>
      <c r="T119" s="179"/>
    </row>
    <row r="120" spans="6:20" x14ac:dyDescent="0.2">
      <c r="F120"/>
      <c r="S120" s="177"/>
      <c r="T120" s="179"/>
    </row>
    <row r="121" spans="6:20" x14ac:dyDescent="0.2">
      <c r="F121"/>
      <c r="S121" s="177"/>
      <c r="T121" s="179"/>
    </row>
    <row r="122" spans="6:20" x14ac:dyDescent="0.2">
      <c r="F122"/>
      <c r="S122" s="177"/>
      <c r="T122" s="179"/>
    </row>
    <row r="123" spans="6:20" x14ac:dyDescent="0.2">
      <c r="F123"/>
      <c r="S123" s="177"/>
      <c r="T123" s="179"/>
    </row>
    <row r="124" spans="6:20" x14ac:dyDescent="0.2">
      <c r="F124"/>
      <c r="S124" s="177"/>
      <c r="T124" s="179"/>
    </row>
    <row r="125" spans="6:20" x14ac:dyDescent="0.2">
      <c r="F125"/>
      <c r="S125" s="177"/>
      <c r="T125" s="179"/>
    </row>
    <row r="126" spans="6:20" x14ac:dyDescent="0.2">
      <c r="F126"/>
      <c r="S126" s="177"/>
      <c r="T126" s="179"/>
    </row>
    <row r="127" spans="6:20" x14ac:dyDescent="0.2">
      <c r="F127"/>
      <c r="S127" s="177"/>
      <c r="T127" s="179"/>
    </row>
    <row r="128" spans="6:20" x14ac:dyDescent="0.2">
      <c r="F128"/>
      <c r="S128" s="177"/>
      <c r="T128" s="179"/>
    </row>
    <row r="129" spans="6:20" x14ac:dyDescent="0.2">
      <c r="F129"/>
      <c r="S129" s="177"/>
      <c r="T129" s="179"/>
    </row>
    <row r="130" spans="6:20" x14ac:dyDescent="0.2">
      <c r="F130"/>
      <c r="S130" s="177"/>
      <c r="T130" s="179"/>
    </row>
    <row r="131" spans="6:20" x14ac:dyDescent="0.2">
      <c r="F131"/>
      <c r="S131" s="177"/>
      <c r="T131" s="179"/>
    </row>
    <row r="132" spans="6:20" x14ac:dyDescent="0.2">
      <c r="F132"/>
      <c r="S132" s="177"/>
      <c r="T132" s="179"/>
    </row>
    <row r="133" spans="6:20" x14ac:dyDescent="0.2">
      <c r="F133"/>
      <c r="S133" s="177"/>
      <c r="T133" s="179"/>
    </row>
    <row r="134" spans="6:20" x14ac:dyDescent="0.2">
      <c r="F134"/>
      <c r="S134" s="177"/>
      <c r="T134" s="179"/>
    </row>
    <row r="135" spans="6:20" x14ac:dyDescent="0.2">
      <c r="F135"/>
      <c r="S135" s="177"/>
      <c r="T135" s="179"/>
    </row>
    <row r="136" spans="6:20" x14ac:dyDescent="0.2">
      <c r="F136"/>
      <c r="S136" s="177"/>
      <c r="T136" s="179"/>
    </row>
    <row r="137" spans="6:20" x14ac:dyDescent="0.2">
      <c r="F137"/>
      <c r="S137" s="177"/>
      <c r="T137" s="179"/>
    </row>
    <row r="138" spans="6:20" x14ac:dyDescent="0.2">
      <c r="F138"/>
      <c r="S138" s="177"/>
      <c r="T138" s="179"/>
    </row>
    <row r="139" spans="6:20" x14ac:dyDescent="0.2">
      <c r="F139"/>
      <c r="S139" s="177"/>
      <c r="T139" s="179"/>
    </row>
    <row r="140" spans="6:20" x14ac:dyDescent="0.2">
      <c r="F140"/>
      <c r="S140" s="177"/>
      <c r="T140" s="179"/>
    </row>
    <row r="141" spans="6:20" x14ac:dyDescent="0.2">
      <c r="F141"/>
      <c r="S141" s="177"/>
      <c r="T141" s="179"/>
    </row>
    <row r="142" spans="6:20" x14ac:dyDescent="0.2">
      <c r="F142"/>
      <c r="S142" s="177"/>
      <c r="T142" s="179"/>
    </row>
    <row r="143" spans="6:20" x14ac:dyDescent="0.2">
      <c r="F143"/>
      <c r="S143" s="177"/>
      <c r="T143" s="179"/>
    </row>
    <row r="144" spans="6:20" x14ac:dyDescent="0.2">
      <c r="F144"/>
      <c r="S144" s="177"/>
      <c r="T144" s="179"/>
    </row>
    <row r="145" spans="6:20" x14ac:dyDescent="0.2">
      <c r="F145"/>
      <c r="S145" s="177"/>
      <c r="T145" s="179"/>
    </row>
    <row r="146" spans="6:20" x14ac:dyDescent="0.2">
      <c r="F146"/>
      <c r="S146" s="177"/>
      <c r="T146" s="179"/>
    </row>
    <row r="147" spans="6:20" x14ac:dyDescent="0.2">
      <c r="F147"/>
      <c r="S147" s="177"/>
      <c r="T147" s="179"/>
    </row>
    <row r="148" spans="6:20" x14ac:dyDescent="0.2">
      <c r="Q148" t="s">
        <v>159</v>
      </c>
      <c r="S148" s="177"/>
      <c r="T148" s="179"/>
    </row>
    <row r="149" spans="6:20" x14ac:dyDescent="0.2">
      <c r="Q149" t="s">
        <v>159</v>
      </c>
      <c r="S149" s="177"/>
      <c r="T149" s="179"/>
    </row>
    <row r="150" spans="6:20" x14ac:dyDescent="0.2">
      <c r="Q150" t="s">
        <v>159</v>
      </c>
      <c r="S150" s="177"/>
      <c r="T150" s="179"/>
    </row>
    <row r="151" spans="6:20" x14ac:dyDescent="0.2">
      <c r="Q151" t="s">
        <v>160</v>
      </c>
      <c r="S151" s="177"/>
      <c r="T151" s="179"/>
    </row>
    <row r="152" spans="6:20" x14ac:dyDescent="0.2">
      <c r="Q152" t="s">
        <v>160</v>
      </c>
      <c r="S152" s="177"/>
      <c r="T152" s="179"/>
    </row>
    <row r="153" spans="6:20" x14ac:dyDescent="0.2">
      <c r="Q153" t="s">
        <v>159</v>
      </c>
      <c r="S153" s="177"/>
      <c r="T153" s="179"/>
    </row>
    <row r="154" spans="6:20" x14ac:dyDescent="0.2">
      <c r="Q154" t="s">
        <v>159</v>
      </c>
      <c r="S154" s="177"/>
      <c r="T154" s="179"/>
    </row>
    <row r="155" spans="6:20" x14ac:dyDescent="0.2">
      <c r="Q155" t="s">
        <v>159</v>
      </c>
      <c r="S155" s="177"/>
      <c r="T155" s="179"/>
    </row>
    <row r="156" spans="6:20" x14ac:dyDescent="0.2">
      <c r="Q156" t="s">
        <v>159</v>
      </c>
      <c r="S156" s="177"/>
      <c r="T156" s="179"/>
    </row>
    <row r="157" spans="6:20" x14ac:dyDescent="0.2">
      <c r="Q157" t="s">
        <v>159</v>
      </c>
      <c r="S157" s="177"/>
      <c r="T157" s="179"/>
    </row>
    <row r="158" spans="6:20" x14ac:dyDescent="0.2">
      <c r="Q158" t="s">
        <v>159</v>
      </c>
      <c r="S158" s="177"/>
      <c r="T158" s="179"/>
    </row>
    <row r="159" spans="6:20" x14ac:dyDescent="0.2">
      <c r="Q159" t="s">
        <v>159</v>
      </c>
      <c r="S159" s="177"/>
      <c r="T159" s="179"/>
    </row>
    <row r="160" spans="6:20" x14ac:dyDescent="0.2">
      <c r="Q160" t="s">
        <v>159</v>
      </c>
      <c r="S160" s="177"/>
      <c r="T160" s="179"/>
    </row>
    <row r="161" spans="17:20" x14ac:dyDescent="0.2">
      <c r="Q161" t="s">
        <v>159</v>
      </c>
      <c r="S161" s="177"/>
      <c r="T161" s="179"/>
    </row>
    <row r="162" spans="17:20" x14ac:dyDescent="0.2">
      <c r="Q162" t="s">
        <v>159</v>
      </c>
      <c r="S162" s="177"/>
      <c r="T162" s="179"/>
    </row>
    <row r="163" spans="17:20" x14ac:dyDescent="0.2">
      <c r="Q163" t="s">
        <v>159</v>
      </c>
      <c r="S163" s="177"/>
      <c r="T163" s="179"/>
    </row>
    <row r="164" spans="17:20" x14ac:dyDescent="0.2">
      <c r="Q164" t="s">
        <v>159</v>
      </c>
      <c r="S164" s="177"/>
      <c r="T164" s="179"/>
    </row>
    <row r="165" spans="17:20" x14ac:dyDescent="0.2">
      <c r="Q165" t="s">
        <v>160</v>
      </c>
      <c r="S165" s="177"/>
      <c r="T165" s="179"/>
    </row>
    <row r="166" spans="17:20" x14ac:dyDescent="0.2">
      <c r="S166" s="177"/>
      <c r="T166" s="179"/>
    </row>
    <row r="167" spans="17:20" x14ac:dyDescent="0.2">
      <c r="S167" s="177"/>
      <c r="T167" s="179"/>
    </row>
    <row r="168" spans="17:20" x14ac:dyDescent="0.2">
      <c r="S168" s="177"/>
      <c r="T168" s="179"/>
    </row>
    <row r="169" spans="17:20" x14ac:dyDescent="0.2">
      <c r="S169" s="177"/>
      <c r="T169" s="179"/>
    </row>
    <row r="170" spans="17:20" x14ac:dyDescent="0.2">
      <c r="S170" s="177"/>
      <c r="T170" s="179"/>
    </row>
    <row r="171" spans="17:20" x14ac:dyDescent="0.2">
      <c r="S171" s="177"/>
      <c r="T171" s="179"/>
    </row>
    <row r="172" spans="17:20" x14ac:dyDescent="0.2">
      <c r="S172" s="177"/>
      <c r="T172" s="179"/>
    </row>
    <row r="173" spans="17:20" x14ac:dyDescent="0.2">
      <c r="S173" s="177"/>
      <c r="T173" s="179"/>
    </row>
    <row r="174" spans="17:20" x14ac:dyDescent="0.2">
      <c r="S174" s="177"/>
      <c r="T174" s="179"/>
    </row>
    <row r="175" spans="17:20" x14ac:dyDescent="0.2">
      <c r="S175" s="177"/>
      <c r="T175" s="179"/>
    </row>
    <row r="176" spans="17:20" x14ac:dyDescent="0.2">
      <c r="S176" s="177"/>
      <c r="T176" s="179"/>
    </row>
    <row r="177" spans="19:20" x14ac:dyDescent="0.2">
      <c r="S177" s="177"/>
      <c r="T177" s="179"/>
    </row>
    <row r="178" spans="19:20" x14ac:dyDescent="0.2">
      <c r="S178" s="177"/>
      <c r="T178" s="179"/>
    </row>
    <row r="179" spans="19:20" x14ac:dyDescent="0.2">
      <c r="S179" s="177"/>
      <c r="T179" s="179"/>
    </row>
    <row r="180" spans="19:20" x14ac:dyDescent="0.2">
      <c r="S180" s="177"/>
      <c r="T180" s="179"/>
    </row>
    <row r="181" spans="19:20" x14ac:dyDescent="0.2">
      <c r="S181" s="177"/>
      <c r="T181" s="179"/>
    </row>
    <row r="182" spans="19:20" x14ac:dyDescent="0.2">
      <c r="S182" s="177"/>
      <c r="T182" s="179"/>
    </row>
    <row r="183" spans="19:20" x14ac:dyDescent="0.2">
      <c r="S183" s="177"/>
      <c r="T183" s="179"/>
    </row>
    <row r="184" spans="19:20" x14ac:dyDescent="0.2">
      <c r="S184" s="177"/>
      <c r="T184" s="179"/>
    </row>
    <row r="185" spans="19:20" x14ac:dyDescent="0.2">
      <c r="S185" s="177"/>
      <c r="T185" s="179"/>
    </row>
    <row r="186" spans="19:20" x14ac:dyDescent="0.2">
      <c r="S186" s="177"/>
      <c r="T186" s="179"/>
    </row>
    <row r="187" spans="19:20" x14ac:dyDescent="0.2">
      <c r="S187" s="177"/>
      <c r="T187" s="179"/>
    </row>
    <row r="188" spans="19:20" x14ac:dyDescent="0.2">
      <c r="S188" s="177"/>
      <c r="T188" s="179"/>
    </row>
    <row r="189" spans="19:20" x14ac:dyDescent="0.2">
      <c r="S189" s="177"/>
      <c r="T189" s="179"/>
    </row>
    <row r="190" spans="19:20" x14ac:dyDescent="0.2">
      <c r="S190" s="177"/>
      <c r="T190" s="179"/>
    </row>
    <row r="191" spans="19:20" x14ac:dyDescent="0.2">
      <c r="S191" s="177"/>
      <c r="T191" s="179"/>
    </row>
    <row r="192" spans="19:20" x14ac:dyDescent="0.2">
      <c r="S192" s="177"/>
      <c r="T192" s="179"/>
    </row>
    <row r="193" spans="19:20" x14ac:dyDescent="0.2">
      <c r="S193" s="177"/>
      <c r="T193" s="179"/>
    </row>
    <row r="194" spans="19:20" x14ac:dyDescent="0.2">
      <c r="S194" s="177"/>
      <c r="T194" s="179"/>
    </row>
    <row r="195" spans="19:20" x14ac:dyDescent="0.2">
      <c r="S195" s="178"/>
      <c r="T195" s="176"/>
    </row>
    <row r="196" spans="19:20" x14ac:dyDescent="0.2">
      <c r="S196" s="178"/>
      <c r="T196" s="176"/>
    </row>
    <row r="197" spans="19:20" x14ac:dyDescent="0.2">
      <c r="S197" s="178"/>
      <c r="T197" s="176"/>
    </row>
    <row r="198" spans="19:20" x14ac:dyDescent="0.2">
      <c r="S198" s="178"/>
      <c r="T198" s="176"/>
    </row>
    <row r="199" spans="19:20" x14ac:dyDescent="0.2">
      <c r="S199" s="178"/>
      <c r="T199" s="176"/>
    </row>
    <row r="200" spans="19:20" x14ac:dyDescent="0.2">
      <c r="S200" s="178"/>
      <c r="T200" s="176"/>
    </row>
    <row r="201" spans="19:20" x14ac:dyDescent="0.2">
      <c r="S201" s="178"/>
      <c r="T201" s="176"/>
    </row>
    <row r="202" spans="19:20" x14ac:dyDescent="0.2">
      <c r="S202" s="178"/>
      <c r="T202" s="176"/>
    </row>
    <row r="203" spans="19:20" x14ac:dyDescent="0.2">
      <c r="S203" s="178"/>
      <c r="T203" s="176"/>
    </row>
    <row r="204" spans="19:20" x14ac:dyDescent="0.2">
      <c r="S204" s="178"/>
      <c r="T204" s="176"/>
    </row>
    <row r="205" spans="19:20" x14ac:dyDescent="0.2">
      <c r="S205" s="178"/>
      <c r="T205" s="176"/>
    </row>
    <row r="206" spans="19:20" x14ac:dyDescent="0.2">
      <c r="S206" s="178"/>
      <c r="T206" s="17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</vt:lpstr>
      <vt:lpstr>TABLAS</vt:lpstr>
      <vt:lpstr>FINIQUITO</vt:lpstr>
      <vt:lpstr>FINIQUITO + INDEMNIZACION</vt:lpstr>
      <vt:lpstr>ISR INDEMNIZACION</vt:lpstr>
      <vt:lpstr>ISR FINIQUITO</vt:lpstr>
      <vt:lpstr>P90</vt:lpstr>
    </vt:vector>
  </TitlesOfParts>
  <Company>ProPay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Moreno</dc:creator>
  <cp:lastModifiedBy>Joel Benítez Barbosa</cp:lastModifiedBy>
  <cp:lastPrinted>2017-10-24T22:21:41Z</cp:lastPrinted>
  <dcterms:created xsi:type="dcterms:W3CDTF">2011-10-11T21:58:14Z</dcterms:created>
  <dcterms:modified xsi:type="dcterms:W3CDTF">2023-01-12T01:24:10Z</dcterms:modified>
</cp:coreProperties>
</file>